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240" windowHeight="8850" activeTab="0"/>
  </bookViews>
  <sheets>
    <sheet name="Потери 2019 г" sheetId="1" r:id="rId1"/>
  </sheets>
  <definedNames>
    <definedName name="_xlnm.Print_Area" localSheetId="0">'Потери 2019 г'!$A$1:$T$24</definedName>
  </definedNames>
  <calcPr fullCalcOnLoad="1"/>
</workbook>
</file>

<file path=xl/sharedStrings.xml><?xml version="1.0" encoding="utf-8"?>
<sst xmlns="http://schemas.openxmlformats.org/spreadsheetml/2006/main" count="50" uniqueCount="47">
  <si>
    <t>Наименование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</si>
  <si>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</si>
  <si>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</si>
  <si>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</si>
  <si>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</si>
  <si>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</si>
  <si>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</si>
  <si>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</si>
  <si>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</si>
  <si>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</si>
  <si>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</si>
  <si>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</si>
  <si>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</si>
  <si>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Объёмы</t>
  </si>
  <si>
    <t>Поступило  в сеть ( кВтч)</t>
  </si>
  <si>
    <t>То же  в %%</t>
  </si>
  <si>
    <t>Итого:</t>
  </si>
  <si>
    <t>Отпущено  из  сети (кВтч)</t>
  </si>
  <si>
    <t>Потери (кВтч)</t>
  </si>
  <si>
    <t>Потери, всего (кВтч)</t>
  </si>
  <si>
    <t>из  них:</t>
  </si>
  <si>
    <t>нормативные</t>
  </si>
  <si>
    <t>сверхнормативные</t>
  </si>
  <si>
    <t>% к отпуску  в сеть</t>
  </si>
  <si>
    <t>Нерегулируемая  цена для  плановых потерь</t>
  </si>
  <si>
    <t>нерегулируемая цена для сверхплановых потерь</t>
  </si>
  <si>
    <t>затраты  на  плановые  потери</t>
  </si>
  <si>
    <t>затраты  на  сверхплановые  потери</t>
  </si>
  <si>
    <t>Итого  затраты  на  покупку  потерь ( без НДС)</t>
  </si>
  <si>
    <t>Тарифы на потери  (без  НДС) (руб)</t>
  </si>
  <si>
    <t>Всего затрат  на  покупку  технологического расхода    потерь  электроэнергии с НДС (руб)</t>
  </si>
  <si>
    <t>Примечание</t>
  </si>
  <si>
    <t>стр.2-стр.3-стр.4</t>
  </si>
  <si>
    <t>СВЕДЕНИЯ О РАЗМЕРАХ   ТЕХНОЛОГИЧЕСКОГО  РАСХОДА  ПОТЕРЬ ЭЛЕКТРОЭНЕРГИИ,ВОЗНИКАЮЩИХ В ЭЛЕКТРИЧЕСКИХ СЕТЯХ  Акционерного  общества  "МУРМАНЭНЕРГОСБЫТ"</t>
  </si>
  <si>
    <t>СН-1</t>
  </si>
  <si>
    <t>СН-2</t>
  </si>
  <si>
    <t>НН</t>
  </si>
  <si>
    <t>5.1.</t>
  </si>
  <si>
    <t>5.2.</t>
  </si>
  <si>
    <t>5.3.</t>
  </si>
  <si>
    <t>с разбивкой по уровням напряжения</t>
  </si>
  <si>
    <t>5.4.</t>
  </si>
  <si>
    <t>Форма № 3</t>
  </si>
  <si>
    <t>договор купли -продажи № 5160100006 от 01.02.2015г АО "АтомЭнергоСбыт"</t>
  </si>
  <si>
    <t>Затраты  на  покупку  потерь                                 (руб)</t>
  </si>
  <si>
    <t>Собственные  нужды</t>
  </si>
  <si>
    <t>ФАКТ  2019 год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</si>
</sst>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0.0000"/>
    <numFmt numFmtId="182" formatCode="0.00000"/>
    <numFmt numFmtId="183" formatCode="#,##0.0000"/>
    <numFmt numFmtId="184" formatCode="#,##0.0"/>
    <numFmt numFmtId="185" formatCode="0.0%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0.000000"/>
    <numFmt numFmtId="192" formatCode="0.0000000"/>
    <numFmt numFmtId="193" formatCode="0.000"/>
    <numFmt numFmtId="194" formatCode="0.0"/>
    <numFmt numFmtId="195" formatCode="0.00000000"/>
    <numFmt numFmtId="196" formatCode="0.0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2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2" fillId="33" borderId="10" xfId="0" applyNumberFormat="1" applyFont="1" applyFill="1" applyBorder="1" applyAlignment="1">
      <alignment/>
    </xf>
    <xf numFmtId="0" fontId="0" fillId="0" borderId="10" xfId="0" applyBorder="1" applyAlignment="1">
      <alignment vertical="center" wrapText="1"/>
    </xf>
    <xf numFmtId="2" fontId="6" fillId="0" borderId="0" xfId="0" applyNumberFormat="1" applyFont="1" applyAlignment="1">
      <alignment/>
    </xf>
    <xf numFmtId="182" fontId="0" fillId="0" borderId="0" xfId="0" applyNumberFormat="1" applyAlignment="1">
      <alignment/>
    </xf>
    <xf numFmtId="3" fontId="3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182" fontId="6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91" fontId="43" fillId="0" borderId="10" xfId="0" applyNumberFormat="1" applyFont="1" applyBorder="1" applyAlignment="1">
      <alignment vertical="center"/>
    </xf>
    <xf numFmtId="191" fontId="44" fillId="33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 horizontal="center" vertical="center" textRotation="90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textRotation="90" wrapText="1"/>
    </xf>
    <xf numFmtId="0" fontId="7" fillId="33" borderId="13" xfId="0" applyFont="1" applyFill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V27"/>
  <sheetViews>
    <sheetView tabSelected="1" zoomScale="90" zoomScaleNormal="90" zoomScalePageLayoutView="0" workbookViewId="0" topLeftCell="A1">
      <selection activeCell="J23" sqref="J23"/>
    </sheetView>
  </sheetViews>
  <sheetFormatPr defaultColWidth="9.140625" defaultRowHeight="15" outlineLevelRow="1"/>
  <cols>
    <col min="1" max="1" width="14.28125" style="0" customWidth="1"/>
    <col min="2" max="10" width="13.7109375" style="0" customWidth="1"/>
    <col min="11" max="11" width="8.28125" style="0" customWidth="1"/>
    <col min="12" max="12" width="13.7109375" style="0" customWidth="1"/>
    <col min="13" max="13" width="9.28125" style="0" customWidth="1"/>
    <col min="14" max="14" width="11.28125" style="0" customWidth="1"/>
    <col min="15" max="15" width="9.57421875" style="0" customWidth="1"/>
    <col min="16" max="16" width="13.140625" style="0" customWidth="1"/>
    <col min="17" max="17" width="11.7109375" style="0" customWidth="1"/>
    <col min="18" max="18" width="16.7109375" style="0" customWidth="1"/>
    <col min="19" max="19" width="12.421875" style="0" customWidth="1"/>
    <col min="20" max="20" width="25.28125" style="0" customWidth="1"/>
    <col min="22" max="22" width="11.28125" style="0" bestFit="1" customWidth="1"/>
  </cols>
  <sheetData>
    <row r="1" spans="1:20" ht="18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T1" t="s">
        <v>42</v>
      </c>
    </row>
    <row r="2" spans="1:19" ht="53.25" customHeight="1">
      <c r="A2" s="48" t="s">
        <v>33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9:13" ht="18.75">
      <c r="I3" s="47" t="s">
        <v>46</v>
      </c>
      <c r="J3" s="49"/>
      <c r="K3" s="49"/>
      <c r="L3" s="49"/>
      <c r="M3" s="49"/>
    </row>
    <row r="5" spans="1:20" ht="18.75" customHeight="1">
      <c r="A5" s="43" t="s">
        <v>0</v>
      </c>
      <c r="B5" s="50" t="s">
        <v>13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29</v>
      </c>
      <c r="O5" s="53"/>
      <c r="P5" s="52" t="s">
        <v>44</v>
      </c>
      <c r="Q5" s="56"/>
      <c r="R5" s="53"/>
      <c r="S5" s="31" t="s">
        <v>30</v>
      </c>
      <c r="T5" s="31" t="s">
        <v>31</v>
      </c>
    </row>
    <row r="6" spans="1:20" ht="17.25" customHeight="1">
      <c r="A6" s="43"/>
      <c r="B6" s="30" t="s">
        <v>14</v>
      </c>
      <c r="C6" s="40" t="s">
        <v>45</v>
      </c>
      <c r="D6" s="30" t="s">
        <v>17</v>
      </c>
      <c r="E6" s="34" t="s">
        <v>18</v>
      </c>
      <c r="F6" s="35"/>
      <c r="G6" s="36"/>
      <c r="H6" s="43" t="s">
        <v>19</v>
      </c>
      <c r="I6" s="44" t="s">
        <v>15</v>
      </c>
      <c r="J6" s="34" t="s">
        <v>20</v>
      </c>
      <c r="K6" s="35"/>
      <c r="L6" s="35"/>
      <c r="M6" s="36"/>
      <c r="N6" s="54"/>
      <c r="O6" s="55"/>
      <c r="P6" s="54"/>
      <c r="Q6" s="57"/>
      <c r="R6" s="55"/>
      <c r="S6" s="32"/>
      <c r="T6" s="32"/>
    </row>
    <row r="7" spans="1:20" ht="29.25" customHeight="1">
      <c r="A7" s="43"/>
      <c r="B7" s="30"/>
      <c r="C7" s="41"/>
      <c r="D7" s="30"/>
      <c r="E7" s="34" t="s">
        <v>40</v>
      </c>
      <c r="F7" s="35"/>
      <c r="G7" s="36"/>
      <c r="H7" s="43"/>
      <c r="I7" s="45"/>
      <c r="J7" s="43" t="s">
        <v>21</v>
      </c>
      <c r="K7" s="43"/>
      <c r="L7" s="34" t="s">
        <v>22</v>
      </c>
      <c r="M7" s="36"/>
      <c r="N7" s="30" t="s">
        <v>24</v>
      </c>
      <c r="O7" s="30" t="s">
        <v>25</v>
      </c>
      <c r="P7" s="30" t="s">
        <v>26</v>
      </c>
      <c r="Q7" s="30" t="s">
        <v>27</v>
      </c>
      <c r="R7" s="30" t="s">
        <v>28</v>
      </c>
      <c r="S7" s="32"/>
      <c r="T7" s="32"/>
    </row>
    <row r="8" spans="1:20" ht="87" customHeight="1">
      <c r="A8" s="43"/>
      <c r="B8" s="30"/>
      <c r="C8" s="42"/>
      <c r="D8" s="30"/>
      <c r="E8" s="25" t="s">
        <v>34</v>
      </c>
      <c r="F8" s="25" t="s">
        <v>35</v>
      </c>
      <c r="G8" s="25" t="s">
        <v>36</v>
      </c>
      <c r="H8" s="43"/>
      <c r="I8" s="46"/>
      <c r="J8" s="25" t="s">
        <v>18</v>
      </c>
      <c r="K8" s="24" t="s">
        <v>23</v>
      </c>
      <c r="L8" s="25" t="s">
        <v>18</v>
      </c>
      <c r="M8" s="24" t="s">
        <v>23</v>
      </c>
      <c r="N8" s="30"/>
      <c r="O8" s="30"/>
      <c r="P8" s="30"/>
      <c r="Q8" s="30"/>
      <c r="R8" s="30"/>
      <c r="S8" s="33"/>
      <c r="T8" s="33"/>
    </row>
    <row r="9" spans="1:20" ht="12.75" customHeight="1">
      <c r="A9" s="23">
        <v>1</v>
      </c>
      <c r="B9" s="23">
        <v>2</v>
      </c>
      <c r="C9" s="23">
        <v>3</v>
      </c>
      <c r="D9" s="23">
        <v>4</v>
      </c>
      <c r="E9" s="23" t="s">
        <v>37</v>
      </c>
      <c r="F9" s="23" t="s">
        <v>38</v>
      </c>
      <c r="G9" s="23" t="s">
        <v>39</v>
      </c>
      <c r="H9" s="23" t="s">
        <v>41</v>
      </c>
      <c r="I9" s="23">
        <v>6</v>
      </c>
      <c r="J9" s="23">
        <v>7</v>
      </c>
      <c r="K9" s="23">
        <v>8</v>
      </c>
      <c r="L9" s="23">
        <v>9</v>
      </c>
      <c r="M9" s="23">
        <v>10</v>
      </c>
      <c r="N9" s="26">
        <v>11</v>
      </c>
      <c r="O9" s="23">
        <v>12</v>
      </c>
      <c r="P9" s="26">
        <v>13</v>
      </c>
      <c r="Q9" s="26">
        <v>14</v>
      </c>
      <c r="R9" s="23">
        <v>15</v>
      </c>
      <c r="S9" s="9">
        <v>16</v>
      </c>
      <c r="T9" s="9">
        <v>17</v>
      </c>
    </row>
    <row r="10" spans="1:20" ht="15" customHeight="1">
      <c r="A10" s="6"/>
      <c r="B10" s="6"/>
      <c r="C10" s="6"/>
      <c r="D10" s="6"/>
      <c r="E10" s="6"/>
      <c r="F10" s="6"/>
      <c r="G10" s="6"/>
      <c r="H10" s="20" t="s">
        <v>32</v>
      </c>
      <c r="I10" s="6"/>
      <c r="J10" s="6"/>
      <c r="K10" s="6"/>
      <c r="L10" s="6"/>
      <c r="M10" s="6"/>
      <c r="N10" s="7"/>
      <c r="O10" s="6"/>
      <c r="P10" s="7"/>
      <c r="Q10" s="7"/>
      <c r="R10" s="6"/>
      <c r="S10" s="1"/>
      <c r="T10" s="17"/>
    </row>
    <row r="11" spans="1:20" ht="15">
      <c r="A11" s="1" t="s">
        <v>1</v>
      </c>
      <c r="B11" s="2">
        <v>12562378</v>
      </c>
      <c r="C11" s="2">
        <v>82280</v>
      </c>
      <c r="D11" s="2">
        <v>10944125</v>
      </c>
      <c r="E11" s="2">
        <v>37867</v>
      </c>
      <c r="F11" s="2">
        <v>570842</v>
      </c>
      <c r="G11" s="2">
        <v>927264</v>
      </c>
      <c r="H11" s="2">
        <f>B11-C11-D11</f>
        <v>1535973</v>
      </c>
      <c r="I11" s="10">
        <f>H11/B11*100</f>
        <v>12.226769485840977</v>
      </c>
      <c r="J11" s="2">
        <v>1205100</v>
      </c>
      <c r="K11" s="12">
        <f>J11/B11*100</f>
        <v>9.592928982076483</v>
      </c>
      <c r="L11" s="2">
        <f>H11-J11</f>
        <v>330873</v>
      </c>
      <c r="M11" s="12">
        <f>L11/B11*100</f>
        <v>2.6338405037644943</v>
      </c>
      <c r="N11" s="27">
        <v>2.33668</v>
      </c>
      <c r="O11" s="27">
        <v>2.27186</v>
      </c>
      <c r="P11" s="13">
        <f>ROUND(J11*N11,2)</f>
        <v>2815933.07</v>
      </c>
      <c r="Q11" s="13">
        <f>ROUND(L11*O11,2)</f>
        <v>751697.13</v>
      </c>
      <c r="R11" s="3">
        <f>P11+Q11</f>
        <v>3567630.1999999997</v>
      </c>
      <c r="S11" s="14">
        <f>R11*1.2</f>
        <v>4281156.239999999</v>
      </c>
      <c r="T11" s="37" t="s">
        <v>43</v>
      </c>
    </row>
    <row r="12" spans="1:20" ht="14.25" customHeight="1">
      <c r="A12" s="1" t="s">
        <v>2</v>
      </c>
      <c r="B12" s="2">
        <v>11296131</v>
      </c>
      <c r="C12" s="2">
        <v>82216</v>
      </c>
      <c r="D12" s="2">
        <v>10430236</v>
      </c>
      <c r="E12" s="2">
        <v>34215</v>
      </c>
      <c r="F12" s="2">
        <v>331746</v>
      </c>
      <c r="G12" s="2">
        <v>417718</v>
      </c>
      <c r="H12" s="2">
        <f aca="true" t="shared" si="0" ref="H12:H22">B12-C12-D12</f>
        <v>783679</v>
      </c>
      <c r="I12" s="10">
        <f aca="true" t="shared" si="1" ref="I12:I22">H12/B12*100</f>
        <v>6.937587745751178</v>
      </c>
      <c r="J12" s="2">
        <v>783679</v>
      </c>
      <c r="K12" s="12">
        <f aca="true" t="shared" si="2" ref="K12:K22">J12/B12*100</f>
        <v>6.937587745751178</v>
      </c>
      <c r="L12" s="2">
        <f aca="true" t="shared" si="3" ref="L12:L22">H12-J12</f>
        <v>0</v>
      </c>
      <c r="M12" s="12">
        <f aca="true" t="shared" si="4" ref="M12:M22">L12/B12*100</f>
        <v>0</v>
      </c>
      <c r="N12" s="27">
        <v>2.41522</v>
      </c>
      <c r="O12" s="27">
        <v>2.3504</v>
      </c>
      <c r="P12" s="13">
        <f>ROUND(J12*N12,2)</f>
        <v>1892757.19</v>
      </c>
      <c r="Q12" s="13">
        <f>ROUND(L12*O12,2)</f>
        <v>0</v>
      </c>
      <c r="R12" s="3">
        <f aca="true" t="shared" si="5" ref="R12:R22">P12+Q12</f>
        <v>1892757.19</v>
      </c>
      <c r="S12" s="14">
        <f>R12*1.2</f>
        <v>2271308.628</v>
      </c>
      <c r="T12" s="38"/>
    </row>
    <row r="13" spans="1:20" ht="15">
      <c r="A13" s="1" t="s">
        <v>3</v>
      </c>
      <c r="B13" s="2">
        <v>10878465</v>
      </c>
      <c r="C13" s="2">
        <v>59568</v>
      </c>
      <c r="D13" s="2">
        <v>9182608</v>
      </c>
      <c r="E13" s="2">
        <v>34844</v>
      </c>
      <c r="F13" s="2">
        <v>493506</v>
      </c>
      <c r="G13" s="2">
        <v>1107939</v>
      </c>
      <c r="H13" s="2">
        <f t="shared" si="0"/>
        <v>1636289</v>
      </c>
      <c r="I13" s="10">
        <f t="shared" si="1"/>
        <v>15.041543085352574</v>
      </c>
      <c r="J13" s="29">
        <v>1034500</v>
      </c>
      <c r="K13" s="12">
        <f t="shared" si="2"/>
        <v>9.509613718479583</v>
      </c>
      <c r="L13" s="2">
        <f t="shared" si="3"/>
        <v>601789</v>
      </c>
      <c r="M13" s="12">
        <f t="shared" si="4"/>
        <v>5.531929366872991</v>
      </c>
      <c r="N13" s="27">
        <v>2.34878</v>
      </c>
      <c r="O13" s="27">
        <v>2.28396</v>
      </c>
      <c r="P13" s="13">
        <f>ROUND(J13*N13,2)</f>
        <v>2429812.91</v>
      </c>
      <c r="Q13" s="13">
        <f>ROUND(L13*O13,2)</f>
        <v>1374462</v>
      </c>
      <c r="R13" s="3">
        <f t="shared" si="5"/>
        <v>3804274.91</v>
      </c>
      <c r="S13" s="14">
        <f>R13*1.2</f>
        <v>4565129.892</v>
      </c>
      <c r="T13" s="38"/>
    </row>
    <row r="14" spans="1:20" ht="15" customHeight="1">
      <c r="A14" s="1" t="s">
        <v>4</v>
      </c>
      <c r="B14" s="2">
        <v>10565374</v>
      </c>
      <c r="C14" s="2">
        <v>49444</v>
      </c>
      <c r="D14" s="2">
        <v>8967393</v>
      </c>
      <c r="E14" s="2">
        <v>29902</v>
      </c>
      <c r="F14" s="2">
        <v>441476</v>
      </c>
      <c r="G14" s="2">
        <v>1077159</v>
      </c>
      <c r="H14" s="2">
        <f t="shared" si="0"/>
        <v>1548537</v>
      </c>
      <c r="I14" s="10">
        <f t="shared" si="1"/>
        <v>14.656717310717065</v>
      </c>
      <c r="J14" s="29">
        <v>889300</v>
      </c>
      <c r="K14" s="12">
        <f t="shared" si="2"/>
        <v>8.417118031032315</v>
      </c>
      <c r="L14" s="2">
        <f t="shared" si="3"/>
        <v>659237</v>
      </c>
      <c r="M14" s="12">
        <f t="shared" si="4"/>
        <v>6.239599279684752</v>
      </c>
      <c r="N14" s="27">
        <v>2.70841</v>
      </c>
      <c r="O14" s="27">
        <v>2.64359</v>
      </c>
      <c r="P14" s="13">
        <f aca="true" t="shared" si="6" ref="P14:P22">ROUND(J14*N14,2)</f>
        <v>2408589.01</v>
      </c>
      <c r="Q14" s="13">
        <f aca="true" t="shared" si="7" ref="Q14:Q22">ROUND(L14*O14,2)</f>
        <v>1742752.34</v>
      </c>
      <c r="R14" s="3">
        <f t="shared" si="5"/>
        <v>4151341.3499999996</v>
      </c>
      <c r="S14" s="14">
        <f>R14*1.2</f>
        <v>4981609.619999999</v>
      </c>
      <c r="T14" s="38"/>
    </row>
    <row r="15" spans="1:20" ht="15">
      <c r="A15" s="1" t="s">
        <v>5</v>
      </c>
      <c r="B15" s="2">
        <v>8334126</v>
      </c>
      <c r="C15" s="2">
        <v>37134</v>
      </c>
      <c r="D15" s="2">
        <v>7606263</v>
      </c>
      <c r="E15" s="2">
        <v>27241</v>
      </c>
      <c r="F15" s="2">
        <v>389815</v>
      </c>
      <c r="G15" s="2">
        <v>273673</v>
      </c>
      <c r="H15" s="2">
        <f t="shared" si="0"/>
        <v>690729</v>
      </c>
      <c r="I15" s="10">
        <f t="shared" si="1"/>
        <v>8.28795964927816</v>
      </c>
      <c r="J15" s="29">
        <v>690729</v>
      </c>
      <c r="K15" s="12">
        <f t="shared" si="2"/>
        <v>8.28795964927816</v>
      </c>
      <c r="L15" s="2">
        <f t="shared" si="3"/>
        <v>0</v>
      </c>
      <c r="M15" s="12">
        <f t="shared" si="4"/>
        <v>0</v>
      </c>
      <c r="N15" s="27">
        <v>2.07837</v>
      </c>
      <c r="O15" s="27">
        <v>2.01355</v>
      </c>
      <c r="P15" s="13">
        <f t="shared" si="6"/>
        <v>1435590.43</v>
      </c>
      <c r="Q15" s="13">
        <f t="shared" si="7"/>
        <v>0</v>
      </c>
      <c r="R15" s="3">
        <f t="shared" si="5"/>
        <v>1435590.43</v>
      </c>
      <c r="S15" s="14">
        <f aca="true" t="shared" si="8" ref="S15:S22">R15*1.2</f>
        <v>1722708.5159999998</v>
      </c>
      <c r="T15" s="38"/>
    </row>
    <row r="16" spans="1:20" ht="15">
      <c r="A16" s="1" t="s">
        <v>6</v>
      </c>
      <c r="B16" s="2">
        <v>7755596</v>
      </c>
      <c r="C16" s="2">
        <v>20419</v>
      </c>
      <c r="D16" s="2">
        <v>7361333</v>
      </c>
      <c r="E16" s="2">
        <v>27351</v>
      </c>
      <c r="F16" s="2">
        <v>214710</v>
      </c>
      <c r="G16" s="2">
        <v>131783</v>
      </c>
      <c r="H16" s="2">
        <f t="shared" si="0"/>
        <v>373844</v>
      </c>
      <c r="I16" s="10">
        <f t="shared" si="1"/>
        <v>4.820312971433788</v>
      </c>
      <c r="J16" s="29">
        <v>373844</v>
      </c>
      <c r="K16" s="12">
        <f t="shared" si="2"/>
        <v>4.820312971433788</v>
      </c>
      <c r="L16" s="2">
        <f t="shared" si="3"/>
        <v>0</v>
      </c>
      <c r="M16" s="12">
        <f t="shared" si="4"/>
        <v>0</v>
      </c>
      <c r="N16" s="27">
        <v>2.02794</v>
      </c>
      <c r="O16" s="27">
        <v>1.96312</v>
      </c>
      <c r="P16" s="13">
        <f t="shared" si="6"/>
        <v>758133.2</v>
      </c>
      <c r="Q16" s="13">
        <f t="shared" si="7"/>
        <v>0</v>
      </c>
      <c r="R16" s="3">
        <f t="shared" si="5"/>
        <v>758133.2</v>
      </c>
      <c r="S16" s="14">
        <f t="shared" si="8"/>
        <v>909759.84</v>
      </c>
      <c r="T16" s="38"/>
    </row>
    <row r="17" spans="1:22" ht="15">
      <c r="A17" s="1" t="s">
        <v>7</v>
      </c>
      <c r="B17" s="2">
        <v>8880001</v>
      </c>
      <c r="C17" s="2">
        <v>23187</v>
      </c>
      <c r="D17" s="2">
        <v>8089084</v>
      </c>
      <c r="E17" s="2">
        <v>31388</v>
      </c>
      <c r="F17" s="2">
        <v>409125</v>
      </c>
      <c r="G17" s="2">
        <v>327217</v>
      </c>
      <c r="H17" s="2">
        <f t="shared" si="0"/>
        <v>767730</v>
      </c>
      <c r="I17" s="10">
        <f t="shared" si="1"/>
        <v>8.6456071345037</v>
      </c>
      <c r="J17" s="29">
        <v>729900</v>
      </c>
      <c r="K17" s="12">
        <f t="shared" si="2"/>
        <v>8.219593668964677</v>
      </c>
      <c r="L17" s="2">
        <f t="shared" si="3"/>
        <v>37830</v>
      </c>
      <c r="M17" s="12">
        <f t="shared" si="4"/>
        <v>0.4260134655390242</v>
      </c>
      <c r="N17" s="27">
        <v>2.05414</v>
      </c>
      <c r="O17" s="27">
        <v>2.15355</v>
      </c>
      <c r="P17" s="13">
        <f t="shared" si="6"/>
        <v>1499316.79</v>
      </c>
      <c r="Q17" s="13">
        <f t="shared" si="7"/>
        <v>81468.8</v>
      </c>
      <c r="R17" s="3">
        <f t="shared" si="5"/>
        <v>1580785.59</v>
      </c>
      <c r="S17" s="14">
        <f t="shared" si="8"/>
        <v>1896942.708</v>
      </c>
      <c r="T17" s="38"/>
      <c r="V17" s="15"/>
    </row>
    <row r="18" spans="1:20" ht="15" customHeight="1">
      <c r="A18" s="1" t="s">
        <v>8</v>
      </c>
      <c r="B18" s="2">
        <v>10283819</v>
      </c>
      <c r="C18" s="2">
        <v>27859</v>
      </c>
      <c r="D18" s="2">
        <v>8919287</v>
      </c>
      <c r="E18" s="2">
        <v>35856</v>
      </c>
      <c r="F18" s="2">
        <v>466724</v>
      </c>
      <c r="G18" s="2">
        <v>834093</v>
      </c>
      <c r="H18" s="2">
        <f t="shared" si="0"/>
        <v>1336673</v>
      </c>
      <c r="I18" s="10">
        <f t="shared" si="1"/>
        <v>12.997826974589888</v>
      </c>
      <c r="J18" s="29">
        <v>848500</v>
      </c>
      <c r="K18" s="12">
        <f t="shared" si="2"/>
        <v>8.250825884819637</v>
      </c>
      <c r="L18" s="2">
        <f t="shared" si="3"/>
        <v>488173</v>
      </c>
      <c r="M18" s="12">
        <f t="shared" si="4"/>
        <v>4.74700108977025</v>
      </c>
      <c r="N18" s="27">
        <v>2.10189</v>
      </c>
      <c r="O18" s="27">
        <v>2.2013</v>
      </c>
      <c r="P18" s="13">
        <f t="shared" si="6"/>
        <v>1783453.67</v>
      </c>
      <c r="Q18" s="13">
        <f t="shared" si="7"/>
        <v>1074615.22</v>
      </c>
      <c r="R18" s="3">
        <f t="shared" si="5"/>
        <v>2858068.8899999997</v>
      </c>
      <c r="S18" s="14">
        <f>FLOOR(R18*1.2,0.01)</f>
        <v>3429682.66</v>
      </c>
      <c r="T18" s="38"/>
    </row>
    <row r="19" spans="1:20" ht="15">
      <c r="A19" s="1" t="s">
        <v>9</v>
      </c>
      <c r="B19" s="2">
        <v>8764011</v>
      </c>
      <c r="C19" s="2">
        <v>30079</v>
      </c>
      <c r="D19" s="2">
        <v>8536678</v>
      </c>
      <c r="E19" s="2">
        <v>17232</v>
      </c>
      <c r="F19" s="2">
        <v>102703</v>
      </c>
      <c r="G19" s="2">
        <v>77319</v>
      </c>
      <c r="H19" s="2">
        <f t="shared" si="0"/>
        <v>197254</v>
      </c>
      <c r="I19" s="10">
        <f t="shared" si="1"/>
        <v>2.2507274351892073</v>
      </c>
      <c r="J19" s="29">
        <v>197254</v>
      </c>
      <c r="K19" s="12">
        <f t="shared" si="2"/>
        <v>2.2507274351892073</v>
      </c>
      <c r="L19" s="2">
        <f t="shared" si="3"/>
        <v>0</v>
      </c>
      <c r="M19" s="12">
        <f t="shared" si="4"/>
        <v>0</v>
      </c>
      <c r="N19" s="27">
        <v>2.13972</v>
      </c>
      <c r="O19" s="27">
        <v>2.23913</v>
      </c>
      <c r="P19" s="13">
        <f t="shared" si="6"/>
        <v>422068.33</v>
      </c>
      <c r="Q19" s="13">
        <f t="shared" si="7"/>
        <v>0</v>
      </c>
      <c r="R19" s="3">
        <f t="shared" si="5"/>
        <v>422068.33</v>
      </c>
      <c r="S19" s="14">
        <f t="shared" si="8"/>
        <v>506481.996</v>
      </c>
      <c r="T19" s="38"/>
    </row>
    <row r="20" spans="1:20" ht="15" outlineLevel="1">
      <c r="A20" s="1" t="s">
        <v>10</v>
      </c>
      <c r="B20" s="2">
        <v>10380069</v>
      </c>
      <c r="C20" s="2">
        <v>54907</v>
      </c>
      <c r="D20" s="2">
        <v>8689918</v>
      </c>
      <c r="E20" s="2">
        <v>33187</v>
      </c>
      <c r="F20" s="2">
        <v>574473</v>
      </c>
      <c r="G20" s="2">
        <v>1027584</v>
      </c>
      <c r="H20" s="2">
        <f t="shared" si="0"/>
        <v>1635244</v>
      </c>
      <c r="I20" s="10">
        <f t="shared" si="1"/>
        <v>15.753691040011391</v>
      </c>
      <c r="J20" s="29">
        <v>959800</v>
      </c>
      <c r="K20" s="12">
        <f t="shared" si="2"/>
        <v>9.246566665404634</v>
      </c>
      <c r="L20" s="2">
        <f t="shared" si="3"/>
        <v>675444</v>
      </c>
      <c r="M20" s="12">
        <f t="shared" si="4"/>
        <v>6.507124374606758</v>
      </c>
      <c r="N20" s="27">
        <v>2.22236</v>
      </c>
      <c r="O20" s="27">
        <v>2.32177</v>
      </c>
      <c r="P20" s="13">
        <f t="shared" si="6"/>
        <v>2133021.13</v>
      </c>
      <c r="Q20" s="13">
        <f t="shared" si="7"/>
        <v>1568225.62</v>
      </c>
      <c r="R20" s="3">
        <f t="shared" si="5"/>
        <v>3701246.75</v>
      </c>
      <c r="S20" s="14">
        <f t="shared" si="8"/>
        <v>4441496.1</v>
      </c>
      <c r="T20" s="38"/>
    </row>
    <row r="21" spans="1:20" ht="15" outlineLevel="1">
      <c r="A21" s="1" t="s">
        <v>11</v>
      </c>
      <c r="B21" s="2">
        <v>11248665</v>
      </c>
      <c r="C21" s="2">
        <v>61926</v>
      </c>
      <c r="D21" s="2">
        <v>9568501</v>
      </c>
      <c r="E21" s="2">
        <v>36262</v>
      </c>
      <c r="F21" s="2">
        <v>535548</v>
      </c>
      <c r="G21" s="2">
        <v>1046428</v>
      </c>
      <c r="H21" s="2">
        <f t="shared" si="0"/>
        <v>1618238</v>
      </c>
      <c r="I21" s="10">
        <f t="shared" si="1"/>
        <v>14.386044921775163</v>
      </c>
      <c r="J21" s="29">
        <v>1080200</v>
      </c>
      <c r="K21" s="12">
        <f t="shared" si="2"/>
        <v>9.602917323966889</v>
      </c>
      <c r="L21" s="2">
        <f t="shared" si="3"/>
        <v>538038</v>
      </c>
      <c r="M21" s="12">
        <f t="shared" si="4"/>
        <v>4.7831275978082735</v>
      </c>
      <c r="N21" s="27">
        <v>2.08733</v>
      </c>
      <c r="O21" s="27">
        <v>2.18674</v>
      </c>
      <c r="P21" s="13">
        <f t="shared" si="6"/>
        <v>2254733.87</v>
      </c>
      <c r="Q21" s="13">
        <f t="shared" si="7"/>
        <v>1176549.22</v>
      </c>
      <c r="R21" s="3">
        <f t="shared" si="5"/>
        <v>3431283.09</v>
      </c>
      <c r="S21" s="14">
        <f>FLOOR(R21*1.2,0.01)</f>
        <v>4117539.7</v>
      </c>
      <c r="T21" s="38"/>
    </row>
    <row r="22" spans="1:20" ht="15" customHeight="1" outlineLevel="1">
      <c r="A22" s="1" t="s">
        <v>12</v>
      </c>
      <c r="B22" s="2">
        <v>12013879</v>
      </c>
      <c r="C22" s="2">
        <v>61626</v>
      </c>
      <c r="D22" s="2">
        <v>10303150</v>
      </c>
      <c r="E22" s="2">
        <v>38062</v>
      </c>
      <c r="F22" s="2">
        <v>606503</v>
      </c>
      <c r="G22" s="2">
        <v>1004538</v>
      </c>
      <c r="H22" s="2">
        <f t="shared" si="0"/>
        <v>1649103</v>
      </c>
      <c r="I22" s="10">
        <f t="shared" si="1"/>
        <v>13.726648986559628</v>
      </c>
      <c r="J22" s="29">
        <v>1181400</v>
      </c>
      <c r="K22" s="12">
        <f t="shared" si="2"/>
        <v>9.83362659137819</v>
      </c>
      <c r="L22" s="2">
        <f t="shared" si="3"/>
        <v>467703</v>
      </c>
      <c r="M22" s="12">
        <f t="shared" si="4"/>
        <v>3.8930223951814398</v>
      </c>
      <c r="N22" s="27">
        <v>2.16103</v>
      </c>
      <c r="O22" s="27">
        <v>2.26044</v>
      </c>
      <c r="P22" s="13">
        <f t="shared" si="6"/>
        <v>2553040.84</v>
      </c>
      <c r="Q22" s="13">
        <f t="shared" si="7"/>
        <v>1057214.57</v>
      </c>
      <c r="R22" s="3">
        <f t="shared" si="5"/>
        <v>3610255.41</v>
      </c>
      <c r="S22" s="14">
        <f t="shared" si="8"/>
        <v>4332306.492</v>
      </c>
      <c r="T22" s="39"/>
    </row>
    <row r="23" spans="1:20" ht="20.25" customHeight="1">
      <c r="A23" s="4" t="s">
        <v>16</v>
      </c>
      <c r="B23" s="5">
        <f aca="true" t="shared" si="9" ref="B23:H23">SUM(B11:B22)</f>
        <v>122962514</v>
      </c>
      <c r="C23" s="5">
        <f t="shared" si="9"/>
        <v>590645</v>
      </c>
      <c r="D23" s="5">
        <f t="shared" si="9"/>
        <v>108598576</v>
      </c>
      <c r="E23" s="5">
        <f t="shared" si="9"/>
        <v>383407</v>
      </c>
      <c r="F23" s="5">
        <f t="shared" si="9"/>
        <v>5137171</v>
      </c>
      <c r="G23" s="5">
        <f t="shared" si="9"/>
        <v>8252715</v>
      </c>
      <c r="H23" s="5">
        <f t="shared" si="9"/>
        <v>13773293</v>
      </c>
      <c r="I23" s="11">
        <f>H23/B23*100</f>
        <v>11.20121291599487</v>
      </c>
      <c r="J23" s="5">
        <f>SUM(J11:J22)</f>
        <v>9974206</v>
      </c>
      <c r="K23" s="8">
        <f>J23/B23*100</f>
        <v>8.111582689338965</v>
      </c>
      <c r="L23" s="5">
        <f>SUM(L11:L22)</f>
        <v>3799087</v>
      </c>
      <c r="M23" s="8">
        <f>L23/B23*100</f>
        <v>3.089630226655906</v>
      </c>
      <c r="N23" s="28">
        <f>P23/J23</f>
        <v>2.2444343379312595</v>
      </c>
      <c r="O23" s="28">
        <f>Q23/L23</f>
        <v>2.323449002352407</v>
      </c>
      <c r="P23" s="16">
        <f>SUM(P11:P22)</f>
        <v>22386450.439999998</v>
      </c>
      <c r="Q23" s="16">
        <f>SUM(Q11:Q22)</f>
        <v>8826984.899999999</v>
      </c>
      <c r="R23" s="16">
        <f>SUM(R11:R22)</f>
        <v>31213435.34</v>
      </c>
      <c r="S23" s="16">
        <f>SUM(S11:S22)</f>
        <v>37456122.392</v>
      </c>
      <c r="T23" s="16"/>
    </row>
    <row r="25" ht="15">
      <c r="R25" s="15"/>
    </row>
    <row r="26" spans="8:20" ht="15" customHeight="1">
      <c r="H26" s="22"/>
      <c r="J26" s="21"/>
      <c r="R26" s="22"/>
      <c r="T26" s="19"/>
    </row>
    <row r="27" ht="15">
      <c r="R27" s="18"/>
    </row>
  </sheetData>
  <sheetProtection/>
  <mergeCells count="25">
    <mergeCell ref="A1:O1"/>
    <mergeCell ref="A2:S2"/>
    <mergeCell ref="I3:M3"/>
    <mergeCell ref="A5:A8"/>
    <mergeCell ref="B5:M5"/>
    <mergeCell ref="N5:O6"/>
    <mergeCell ref="P5:R6"/>
    <mergeCell ref="J6:M6"/>
    <mergeCell ref="O7:O8"/>
    <mergeCell ref="P7:P8"/>
    <mergeCell ref="B6:B8"/>
    <mergeCell ref="C6:C8"/>
    <mergeCell ref="D6:D8"/>
    <mergeCell ref="H6:H8"/>
    <mergeCell ref="I6:I8"/>
    <mergeCell ref="J7:K7"/>
    <mergeCell ref="E7:G7"/>
    <mergeCell ref="Q7:Q8"/>
    <mergeCell ref="R7:R8"/>
    <mergeCell ref="S5:S8"/>
    <mergeCell ref="E6:G6"/>
    <mergeCell ref="T11:T22"/>
    <mergeCell ref="T5:T8"/>
    <mergeCell ref="L7:M7"/>
    <mergeCell ref="N7:N8"/>
  </mergeCell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Zam_dir_eco</dc:creator>
  <cp:keywords/>
  <dc:description/>
  <cp:lastModifiedBy>Rybak_IN</cp:lastModifiedBy>
  <cp:lastPrinted>2019-08-19T07:27:10Z</cp:lastPrinted>
  <dcterms:created xsi:type="dcterms:W3CDTF">2009-03-31T06:53:37Z</dcterms:created>
  <dcterms:modified xsi:type="dcterms:W3CDTF">2020-01-15T12:10:41Z</dcterms:modified>
  <cp:category/>
  <cp:version/>
  <cp:contentType/>
  <cp:contentStatus/>
</cp:coreProperties>
</file>