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6300" yWindow="780" windowWidth="23775" windowHeight="10590" tabRatio="796"/>
  </bookViews>
  <sheets>
    <sheet name="3 ОС" sheetId="3" r:id="rId1"/>
  </sheets>
  <definedNames>
    <definedName name="Z_500C2F4F_1743_499A_A051_20565DBF52B2_.wvu.PrintArea" localSheetId="0" hidden="1">'3 ОС'!$A$1:$W$141</definedName>
    <definedName name="_xlnm.Print_Area" localSheetId="0">'3 ОС'!$A$1:$W$141</definedName>
  </definedNames>
  <calcPr calcId="125725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V47" i="3"/>
  <c r="T47"/>
  <c r="V104"/>
  <c r="V105"/>
  <c r="V106"/>
  <c r="V107"/>
  <c r="V108"/>
  <c r="V109"/>
  <c r="V110"/>
  <c r="V111"/>
  <c r="V112"/>
  <c r="V113"/>
  <c r="V114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T102"/>
  <c r="T103"/>
  <c r="T104"/>
  <c r="T105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V89"/>
  <c r="V90"/>
  <c r="V91"/>
  <c r="V92"/>
  <c r="V93"/>
  <c r="V94"/>
  <c r="V95"/>
  <c r="V96"/>
  <c r="V97"/>
  <c r="V99"/>
  <c r="V100"/>
  <c r="V101"/>
  <c r="V102"/>
  <c r="V103"/>
  <c r="T89"/>
  <c r="T90"/>
  <c r="T91"/>
  <c r="T92"/>
  <c r="T93"/>
  <c r="T94"/>
  <c r="T95"/>
  <c r="T96"/>
  <c r="T97"/>
  <c r="T98"/>
  <c r="T99"/>
  <c r="T100"/>
  <c r="T101"/>
  <c r="V75"/>
  <c r="V76"/>
  <c r="V77"/>
  <c r="V78"/>
  <c r="V79"/>
  <c r="V80"/>
  <c r="V81"/>
  <c r="V82"/>
  <c r="V83"/>
  <c r="V84"/>
  <c r="V85"/>
  <c r="V86"/>
  <c r="V87"/>
  <c r="V88"/>
  <c r="T76"/>
  <c r="T77"/>
  <c r="T78"/>
  <c r="T79"/>
  <c r="T80"/>
  <c r="T81"/>
  <c r="T82"/>
  <c r="T83"/>
  <c r="T84"/>
  <c r="T85"/>
  <c r="T86"/>
  <c r="T87"/>
  <c r="T88"/>
  <c r="V64"/>
  <c r="V65"/>
  <c r="V66"/>
  <c r="V67"/>
  <c r="V68"/>
  <c r="V69"/>
  <c r="V70"/>
  <c r="V71"/>
  <c r="V72"/>
  <c r="V73"/>
  <c r="V74"/>
  <c r="T64"/>
  <c r="T65"/>
  <c r="T66"/>
  <c r="T67"/>
  <c r="T68"/>
  <c r="T69"/>
  <c r="T70"/>
  <c r="T71"/>
  <c r="T72"/>
  <c r="T73"/>
  <c r="T74"/>
  <c r="T75"/>
  <c r="V53"/>
  <c r="V54"/>
  <c r="V55"/>
  <c r="V56"/>
  <c r="V57"/>
  <c r="V58"/>
  <c r="V59"/>
  <c r="V60"/>
  <c r="V61"/>
  <c r="V62"/>
  <c r="V63"/>
  <c r="T53"/>
  <c r="T54"/>
  <c r="T55"/>
  <c r="T56"/>
  <c r="T57"/>
  <c r="T58"/>
  <c r="T59"/>
  <c r="T60"/>
  <c r="T61"/>
  <c r="T62"/>
  <c r="T63"/>
  <c r="V49"/>
  <c r="V50"/>
  <c r="V51"/>
  <c r="T49"/>
  <c r="T50"/>
  <c r="T51"/>
  <c r="V52"/>
  <c r="U52"/>
  <c r="T52"/>
  <c r="V42"/>
  <c r="V43"/>
  <c r="V44"/>
  <c r="T42"/>
  <c r="T43"/>
  <c r="T44"/>
  <c r="V38"/>
  <c r="V39"/>
  <c r="T38"/>
  <c r="T39"/>
  <c r="V23"/>
  <c r="V25"/>
  <c r="V26"/>
  <c r="V27"/>
  <c r="V28"/>
  <c r="V29"/>
  <c r="V30"/>
  <c r="T21"/>
  <c r="T22"/>
  <c r="T23"/>
  <c r="T24"/>
  <c r="T25"/>
  <c r="T26"/>
  <c r="T27"/>
  <c r="T28"/>
  <c r="T29"/>
  <c r="T30"/>
  <c r="V45"/>
  <c r="T45"/>
  <c r="V41"/>
  <c r="V40"/>
  <c r="T41"/>
  <c r="T40"/>
  <c r="V32"/>
  <c r="V33"/>
  <c r="V34"/>
  <c r="V35"/>
  <c r="V36"/>
  <c r="V37"/>
  <c r="V31"/>
  <c r="T32"/>
  <c r="T33"/>
  <c r="T34"/>
  <c r="T35"/>
  <c r="T36"/>
  <c r="T37"/>
  <c r="T31"/>
  <c r="U139"/>
  <c r="U138"/>
  <c r="U137"/>
  <c r="U133"/>
  <c r="U132"/>
  <c r="U131" s="1"/>
  <c r="U130" s="1"/>
  <c r="U129" s="1"/>
  <c r="U124"/>
  <c r="U123"/>
  <c r="U122"/>
  <c r="U120"/>
  <c r="U119"/>
  <c r="U118"/>
  <c r="U117"/>
  <c r="U114"/>
  <c r="U113"/>
  <c r="U112"/>
  <c r="U111"/>
  <c r="S139"/>
  <c r="S138"/>
  <c r="S137"/>
  <c r="S133"/>
  <c r="S132"/>
  <c r="S124"/>
  <c r="S123"/>
  <c r="S122"/>
  <c r="S120"/>
  <c r="S119"/>
  <c r="S118"/>
  <c r="S117"/>
  <c r="S114"/>
  <c r="S113"/>
  <c r="S112"/>
  <c r="S111"/>
  <c r="U109"/>
  <c r="U108"/>
  <c r="U107"/>
  <c r="U106"/>
  <c r="U105"/>
  <c r="U104"/>
  <c r="U103"/>
  <c r="U102"/>
  <c r="U101"/>
  <c r="S109"/>
  <c r="S108"/>
  <c r="S107"/>
  <c r="S106"/>
  <c r="S105"/>
  <c r="S104"/>
  <c r="S103"/>
  <c r="S102"/>
  <c r="S101"/>
  <c r="U97"/>
  <c r="U96"/>
  <c r="U95"/>
  <c r="U94"/>
  <c r="U93"/>
  <c r="U92"/>
  <c r="U91"/>
  <c r="U90"/>
  <c r="U89"/>
  <c r="U88"/>
  <c r="U87"/>
  <c r="U86"/>
  <c r="U85"/>
  <c r="U84"/>
  <c r="U83"/>
  <c r="U82"/>
  <c r="U81"/>
  <c r="U80"/>
  <c r="U79"/>
  <c r="U78"/>
  <c r="U77"/>
  <c r="U76"/>
  <c r="U75"/>
  <c r="U74"/>
  <c r="U73"/>
  <c r="U72"/>
  <c r="U71"/>
  <c r="U70"/>
  <c r="U69"/>
  <c r="U68"/>
  <c r="U67"/>
  <c r="U66"/>
  <c r="U65"/>
  <c r="U64"/>
  <c r="S97"/>
  <c r="S96"/>
  <c r="S95"/>
  <c r="S94"/>
  <c r="S93"/>
  <c r="S92"/>
  <c r="S91"/>
  <c r="S90"/>
  <c r="S89"/>
  <c r="S88"/>
  <c r="S87"/>
  <c r="S86"/>
  <c r="S85"/>
  <c r="S84"/>
  <c r="S83"/>
  <c r="S82"/>
  <c r="S81"/>
  <c r="S80"/>
  <c r="S79"/>
  <c r="S78"/>
  <c r="S77"/>
  <c r="S76"/>
  <c r="S75"/>
  <c r="S74"/>
  <c r="S73"/>
  <c r="S72"/>
  <c r="S71"/>
  <c r="S70"/>
  <c r="S69"/>
  <c r="S68"/>
  <c r="S67"/>
  <c r="S66"/>
  <c r="S65"/>
  <c r="S64"/>
  <c r="U62"/>
  <c r="U61"/>
  <c r="U60"/>
  <c r="U59"/>
  <c r="U58"/>
  <c r="U57"/>
  <c r="U56"/>
  <c r="U55"/>
  <c r="U54"/>
  <c r="U53"/>
  <c r="S62"/>
  <c r="S61"/>
  <c r="S60"/>
  <c r="S59"/>
  <c r="S58"/>
  <c r="S57"/>
  <c r="S56"/>
  <c r="S55"/>
  <c r="S54"/>
  <c r="S53"/>
  <c r="S52"/>
  <c r="U47"/>
  <c r="S47"/>
  <c r="U45"/>
  <c r="S45"/>
  <c r="U41"/>
  <c r="U40"/>
  <c r="S41"/>
  <c r="S40"/>
  <c r="U32"/>
  <c r="U33"/>
  <c r="U34"/>
  <c r="U35"/>
  <c r="U36"/>
  <c r="U37"/>
  <c r="U31"/>
  <c r="S32"/>
  <c r="S33"/>
  <c r="S34"/>
  <c r="S35"/>
  <c r="S36"/>
  <c r="S37"/>
  <c r="S31"/>
  <c r="N39"/>
  <c r="N38" s="1"/>
  <c r="I136"/>
  <c r="I135" s="1"/>
  <c r="I134" s="1"/>
  <c r="E136"/>
  <c r="E135" s="1"/>
  <c r="E134" s="1"/>
  <c r="H136"/>
  <c r="H135" s="1"/>
  <c r="H134" s="1"/>
  <c r="F136"/>
  <c r="F135" s="1"/>
  <c r="F134" s="1"/>
  <c r="D136"/>
  <c r="D135" s="1"/>
  <c r="D134" s="1"/>
  <c r="Q131"/>
  <c r="Q130" s="1"/>
  <c r="Q129" s="1"/>
  <c r="I131"/>
  <c r="I130" s="1"/>
  <c r="I129" s="1"/>
  <c r="O131"/>
  <c r="O130" s="1"/>
  <c r="O129" s="1"/>
  <c r="N131"/>
  <c r="N130" s="1"/>
  <c r="N129" s="1"/>
  <c r="J131"/>
  <c r="J130" s="1"/>
  <c r="G131"/>
  <c r="G130" s="1"/>
  <c r="G129" s="1"/>
  <c r="F131"/>
  <c r="F130" s="1"/>
  <c r="F129" s="1"/>
  <c r="M131"/>
  <c r="E131"/>
  <c r="E130" s="1"/>
  <c r="E129" s="1"/>
  <c r="D131"/>
  <c r="D130" s="1"/>
  <c r="D129" s="1"/>
  <c r="J129"/>
  <c r="H121"/>
  <c r="D122"/>
  <c r="D121" s="1"/>
  <c r="J116"/>
  <c r="I116"/>
  <c r="H116"/>
  <c r="D117"/>
  <c r="D116" s="1"/>
  <c r="O110"/>
  <c r="D110"/>
  <c r="O100"/>
  <c r="K100"/>
  <c r="G100"/>
  <c r="E100"/>
  <c r="I100"/>
  <c r="D100"/>
  <c r="D67"/>
  <c r="D63" s="1"/>
  <c r="H63"/>
  <c r="I51"/>
  <c r="E51"/>
  <c r="H51"/>
  <c r="D51"/>
  <c r="U44"/>
  <c r="U43" s="1"/>
  <c r="U42" s="1"/>
  <c r="I44"/>
  <c r="I43" s="1"/>
  <c r="I42" s="1"/>
  <c r="H44"/>
  <c r="H43" s="1"/>
  <c r="H42" s="1"/>
  <c r="F44"/>
  <c r="F43" s="1"/>
  <c r="F42" s="1"/>
  <c r="N44"/>
  <c r="N43" s="1"/>
  <c r="N42" s="1"/>
  <c r="J44"/>
  <c r="J43" s="1"/>
  <c r="J42" s="1"/>
  <c r="E44"/>
  <c r="E43" s="1"/>
  <c r="E42" s="1"/>
  <c r="D44"/>
  <c r="D43" s="1"/>
  <c r="D42" s="1"/>
  <c r="O39"/>
  <c r="O38" s="1"/>
  <c r="K39"/>
  <c r="K38" s="1"/>
  <c r="J39"/>
  <c r="J38" s="1"/>
  <c r="G39"/>
  <c r="G38" s="1"/>
  <c r="F39"/>
  <c r="F38" s="1"/>
  <c r="D39"/>
  <c r="D38" s="1"/>
  <c r="K30"/>
  <c r="K29" s="1"/>
  <c r="G30"/>
  <c r="F30"/>
  <c r="J30"/>
  <c r="J29" s="1"/>
  <c r="D30"/>
  <c r="D29" s="1"/>
  <c r="D99" l="1"/>
  <c r="E128"/>
  <c r="E127" s="1"/>
  <c r="E126" s="1"/>
  <c r="E125" s="1"/>
  <c r="O99"/>
  <c r="O30"/>
  <c r="O29" s="1"/>
  <c r="O28" s="1"/>
  <c r="Q51"/>
  <c r="P136"/>
  <c r="P135" s="1"/>
  <c r="P134" s="1"/>
  <c r="N30"/>
  <c r="R30"/>
  <c r="R29" s="1"/>
  <c r="R39"/>
  <c r="R38" s="1"/>
  <c r="R44"/>
  <c r="R43" s="1"/>
  <c r="R42" s="1"/>
  <c r="D115"/>
  <c r="P121"/>
  <c r="Q136"/>
  <c r="Q135" s="1"/>
  <c r="Q134" s="1"/>
  <c r="Q128" s="1"/>
  <c r="Q127" s="1"/>
  <c r="Q126" s="1"/>
  <c r="Q125" s="1"/>
  <c r="N136"/>
  <c r="N135" s="1"/>
  <c r="N134" s="1"/>
  <c r="N128" s="1"/>
  <c r="N127" s="1"/>
  <c r="N126" s="1"/>
  <c r="N125" s="1"/>
  <c r="R136"/>
  <c r="R135" s="1"/>
  <c r="R134" s="1"/>
  <c r="L44"/>
  <c r="L43" s="1"/>
  <c r="Q116"/>
  <c r="M44"/>
  <c r="M43" s="1"/>
  <c r="P51"/>
  <c r="Q100"/>
  <c r="D128"/>
  <c r="D127" s="1"/>
  <c r="D126" s="1"/>
  <c r="D125" s="1"/>
  <c r="I128"/>
  <c r="I127" s="1"/>
  <c r="I126" s="1"/>
  <c r="I125" s="1"/>
  <c r="J28"/>
  <c r="J27" s="1"/>
  <c r="K28"/>
  <c r="N29"/>
  <c r="N28" s="1"/>
  <c r="N27" s="1"/>
  <c r="R28"/>
  <c r="L51"/>
  <c r="S131"/>
  <c r="S130" s="1"/>
  <c r="S129" s="1"/>
  <c r="L131"/>
  <c r="L130" s="1"/>
  <c r="S116"/>
  <c r="D28"/>
  <c r="D27" s="1"/>
  <c r="E30"/>
  <c r="Q30"/>
  <c r="Q29" s="1"/>
  <c r="P63"/>
  <c r="H131"/>
  <c r="H130" s="1"/>
  <c r="H129" s="1"/>
  <c r="H128" s="1"/>
  <c r="H127" s="1"/>
  <c r="H126" s="1"/>
  <c r="H125" s="1"/>
  <c r="E39"/>
  <c r="E38" s="1"/>
  <c r="I39"/>
  <c r="I38" s="1"/>
  <c r="Q39"/>
  <c r="Q38" s="1"/>
  <c r="S51"/>
  <c r="F63"/>
  <c r="J63"/>
  <c r="N63"/>
  <c r="R63"/>
  <c r="M100"/>
  <c r="H100"/>
  <c r="P100"/>
  <c r="F110"/>
  <c r="J110"/>
  <c r="N110"/>
  <c r="R110"/>
  <c r="F116"/>
  <c r="E121"/>
  <c r="I121"/>
  <c r="I115" s="1"/>
  <c r="Q121"/>
  <c r="J136"/>
  <c r="J135" s="1"/>
  <c r="J134" s="1"/>
  <c r="J128" s="1"/>
  <c r="J127" s="1"/>
  <c r="J126" s="1"/>
  <c r="J125" s="1"/>
  <c r="H115"/>
  <c r="I30"/>
  <c r="D98"/>
  <c r="E116"/>
  <c r="M116"/>
  <c r="V116" s="1"/>
  <c r="F128"/>
  <c r="F127" s="1"/>
  <c r="F126" s="1"/>
  <c r="F125" s="1"/>
  <c r="Q44"/>
  <c r="Q43" s="1"/>
  <c r="Q42" s="1"/>
  <c r="L100"/>
  <c r="F100"/>
  <c r="F99" s="1"/>
  <c r="J100"/>
  <c r="N100"/>
  <c r="R100"/>
  <c r="U100"/>
  <c r="P110"/>
  <c r="U116"/>
  <c r="U115" s="1"/>
  <c r="H39"/>
  <c r="H38" s="1"/>
  <c r="P39"/>
  <c r="P38" s="1"/>
  <c r="P44"/>
  <c r="P43" s="1"/>
  <c r="P42" s="1"/>
  <c r="D50"/>
  <c r="D49" s="1"/>
  <c r="F51"/>
  <c r="J51"/>
  <c r="N51"/>
  <c r="R51"/>
  <c r="R50" s="1"/>
  <c r="R49" s="1"/>
  <c r="H110"/>
  <c r="G110"/>
  <c r="G99" s="1"/>
  <c r="K110"/>
  <c r="K99" s="1"/>
  <c r="N116"/>
  <c r="R116"/>
  <c r="F121"/>
  <c r="J121"/>
  <c r="J115" s="1"/>
  <c r="N121"/>
  <c r="R121"/>
  <c r="R131"/>
  <c r="R130" s="1"/>
  <c r="R129" s="1"/>
  <c r="R128" s="1"/>
  <c r="R127" s="1"/>
  <c r="R126" s="1"/>
  <c r="R125" s="1"/>
  <c r="M121"/>
  <c r="U121"/>
  <c r="L136"/>
  <c r="S136"/>
  <c r="S135" s="1"/>
  <c r="S134" s="1"/>
  <c r="L30"/>
  <c r="L42"/>
  <c r="L121"/>
  <c r="M136"/>
  <c r="G29"/>
  <c r="G28" s="1"/>
  <c r="M39"/>
  <c r="U39"/>
  <c r="U38" s="1"/>
  <c r="H30"/>
  <c r="D22"/>
  <c r="H50"/>
  <c r="H49" s="1"/>
  <c r="S110"/>
  <c r="L110"/>
  <c r="F29"/>
  <c r="F28" s="1"/>
  <c r="F27" s="1"/>
  <c r="P30"/>
  <c r="U30"/>
  <c r="G51"/>
  <c r="K51"/>
  <c r="O51"/>
  <c r="G63"/>
  <c r="K63"/>
  <c r="O63"/>
  <c r="Q115"/>
  <c r="L39"/>
  <c r="S39"/>
  <c r="S38" s="1"/>
  <c r="E63"/>
  <c r="E50" s="1"/>
  <c r="E49" s="1"/>
  <c r="M63"/>
  <c r="D23"/>
  <c r="G44"/>
  <c r="G43" s="1"/>
  <c r="G42" s="1"/>
  <c r="K44"/>
  <c r="K43" s="1"/>
  <c r="K42" s="1"/>
  <c r="O44"/>
  <c r="O43" s="1"/>
  <c r="O42" s="1"/>
  <c r="S44"/>
  <c r="S43" s="1"/>
  <c r="S42" s="1"/>
  <c r="L63"/>
  <c r="M130"/>
  <c r="M30"/>
  <c r="M110"/>
  <c r="U110"/>
  <c r="I63"/>
  <c r="Q63"/>
  <c r="J22"/>
  <c r="M51"/>
  <c r="R99"/>
  <c r="E110"/>
  <c r="E99" s="1"/>
  <c r="I110"/>
  <c r="I99" s="1"/>
  <c r="I98" s="1"/>
  <c r="Q110"/>
  <c r="U136"/>
  <c r="U135" s="1"/>
  <c r="U134" s="1"/>
  <c r="U128" s="1"/>
  <c r="U127" s="1"/>
  <c r="U126" s="1"/>
  <c r="U125" s="1"/>
  <c r="G116"/>
  <c r="K116"/>
  <c r="P116"/>
  <c r="G121"/>
  <c r="K121"/>
  <c r="O121"/>
  <c r="K131"/>
  <c r="K130" s="1"/>
  <c r="K129" s="1"/>
  <c r="G136"/>
  <c r="G135" s="1"/>
  <c r="G134" s="1"/>
  <c r="G128" s="1"/>
  <c r="G127" s="1"/>
  <c r="G126" s="1"/>
  <c r="G125" s="1"/>
  <c r="K136"/>
  <c r="K135" s="1"/>
  <c r="K134" s="1"/>
  <c r="O136"/>
  <c r="O135" s="1"/>
  <c r="O134" s="1"/>
  <c r="O128" s="1"/>
  <c r="O127" s="1"/>
  <c r="O126" s="1"/>
  <c r="O125" s="1"/>
  <c r="P131"/>
  <c r="P130" s="1"/>
  <c r="P129" s="1"/>
  <c r="P128" s="1"/>
  <c r="P127" s="1"/>
  <c r="P126" s="1"/>
  <c r="P125" s="1"/>
  <c r="O116"/>
  <c r="L116"/>
  <c r="U99" l="1"/>
  <c r="N99"/>
  <c r="D26"/>
  <c r="D25" s="1"/>
  <c r="S121"/>
  <c r="E115"/>
  <c r="Q28"/>
  <c r="P50"/>
  <c r="P49" s="1"/>
  <c r="P115"/>
  <c r="P23"/>
  <c r="Q50"/>
  <c r="Q49" s="1"/>
  <c r="R27"/>
  <c r="Q22"/>
  <c r="N22"/>
  <c r="Q99"/>
  <c r="Q98" s="1"/>
  <c r="O50"/>
  <c r="O49" s="1"/>
  <c r="R22"/>
  <c r="S63"/>
  <c r="S50" s="1"/>
  <c r="S49" s="1"/>
  <c r="F22"/>
  <c r="F50"/>
  <c r="F49" s="1"/>
  <c r="F26" s="1"/>
  <c r="F25" s="1"/>
  <c r="Q27"/>
  <c r="D24"/>
  <c r="L99"/>
  <c r="H23"/>
  <c r="J99"/>
  <c r="J98" s="1"/>
  <c r="H99"/>
  <c r="H98" s="1"/>
  <c r="E23"/>
  <c r="K50"/>
  <c r="K49" s="1"/>
  <c r="G27"/>
  <c r="K27"/>
  <c r="U98"/>
  <c r="I29"/>
  <c r="I28" s="1"/>
  <c r="I27" s="1"/>
  <c r="I22"/>
  <c r="N115"/>
  <c r="N50"/>
  <c r="N49" s="1"/>
  <c r="N26" s="1"/>
  <c r="N25" s="1"/>
  <c r="S23"/>
  <c r="R115"/>
  <c r="R98" s="1"/>
  <c r="J23"/>
  <c r="J21" s="1"/>
  <c r="O115"/>
  <c r="O98" s="1"/>
  <c r="M99"/>
  <c r="G115"/>
  <c r="G98" s="1"/>
  <c r="U51"/>
  <c r="U22" s="1"/>
  <c r="J50"/>
  <c r="J49" s="1"/>
  <c r="J26" s="1"/>
  <c r="J25" s="1"/>
  <c r="R23"/>
  <c r="E22"/>
  <c r="E29"/>
  <c r="R26"/>
  <c r="R25" s="1"/>
  <c r="F23"/>
  <c r="F21" s="1"/>
  <c r="S128"/>
  <c r="S127" s="1"/>
  <c r="S126" s="1"/>
  <c r="S125" s="1"/>
  <c r="S100"/>
  <c r="S99" s="1"/>
  <c r="P99"/>
  <c r="F115"/>
  <c r="F98" s="1"/>
  <c r="N23"/>
  <c r="E28"/>
  <c r="E27" s="1"/>
  <c r="E26" s="1"/>
  <c r="E25" s="1"/>
  <c r="L135"/>
  <c r="M29"/>
  <c r="M22"/>
  <c r="V22" s="1"/>
  <c r="U29"/>
  <c r="U28" s="1"/>
  <c r="U27" s="1"/>
  <c r="M42"/>
  <c r="M129"/>
  <c r="L23"/>
  <c r="M23"/>
  <c r="L38"/>
  <c r="H29"/>
  <c r="H28" s="1"/>
  <c r="H27" s="1"/>
  <c r="H26" s="1"/>
  <c r="H25" s="1"/>
  <c r="H22"/>
  <c r="M38"/>
  <c r="L29"/>
  <c r="L22"/>
  <c r="U63"/>
  <c r="U23" s="1"/>
  <c r="S30"/>
  <c r="K115"/>
  <c r="K98" s="1"/>
  <c r="I23"/>
  <c r="S115"/>
  <c r="K23"/>
  <c r="D21"/>
  <c r="E98"/>
  <c r="K128"/>
  <c r="K127" s="1"/>
  <c r="K126" s="1"/>
  <c r="K125" s="1"/>
  <c r="G50"/>
  <c r="G49" s="1"/>
  <c r="O22"/>
  <c r="L115"/>
  <c r="M50"/>
  <c r="L129"/>
  <c r="P29"/>
  <c r="P28" s="1"/>
  <c r="P27" s="1"/>
  <c r="P26" s="1"/>
  <c r="P25" s="1"/>
  <c r="P22"/>
  <c r="M135"/>
  <c r="M115"/>
  <c r="V115" s="1"/>
  <c r="G23"/>
  <c r="K22"/>
  <c r="G22"/>
  <c r="Q23"/>
  <c r="I50"/>
  <c r="I49" s="1"/>
  <c r="O23"/>
  <c r="L50"/>
  <c r="O27"/>
  <c r="N98" l="1"/>
  <c r="N24" s="1"/>
  <c r="Q26"/>
  <c r="Q25" s="1"/>
  <c r="P98"/>
  <c r="P21"/>
  <c r="Q24"/>
  <c r="S98"/>
  <c r="R21"/>
  <c r="O26"/>
  <c r="O25" s="1"/>
  <c r="O24" s="1"/>
  <c r="N21"/>
  <c r="Q21"/>
  <c r="E21"/>
  <c r="H21"/>
  <c r="H24"/>
  <c r="J24"/>
  <c r="F24"/>
  <c r="K26"/>
  <c r="K25" s="1"/>
  <c r="K24" s="1"/>
  <c r="I26"/>
  <c r="I25" s="1"/>
  <c r="I24" s="1"/>
  <c r="G26"/>
  <c r="G25" s="1"/>
  <c r="G24" s="1"/>
  <c r="K21"/>
  <c r="G21"/>
  <c r="P24"/>
  <c r="L98"/>
  <c r="E24"/>
  <c r="I21"/>
  <c r="R24"/>
  <c r="L49"/>
  <c r="M49"/>
  <c r="L28"/>
  <c r="M128"/>
  <c r="M28"/>
  <c r="M134"/>
  <c r="S29"/>
  <c r="S28" s="1"/>
  <c r="S27" s="1"/>
  <c r="S26" s="1"/>
  <c r="S25" s="1"/>
  <c r="S22"/>
  <c r="S21" s="1"/>
  <c r="M21"/>
  <c r="V21" s="1"/>
  <c r="O21"/>
  <c r="U21"/>
  <c r="U50"/>
  <c r="U49" s="1"/>
  <c r="U26" s="1"/>
  <c r="U25" s="1"/>
  <c r="U24" s="1"/>
  <c r="L134"/>
  <c r="L21"/>
  <c r="M98"/>
  <c r="V98" s="1"/>
  <c r="S24" l="1"/>
  <c r="L128"/>
  <c r="L127" s="1"/>
  <c r="M27"/>
  <c r="L27"/>
  <c r="M127"/>
  <c r="L26" l="1"/>
  <c r="L126"/>
  <c r="M126"/>
  <c r="M26"/>
  <c r="M125" l="1"/>
  <c r="L125"/>
  <c r="M25"/>
  <c r="L25"/>
  <c r="M24" l="1"/>
  <c r="V24" s="1"/>
  <c r="L24"/>
  <c r="F20" l="1"/>
  <c r="G20" s="1"/>
  <c r="H20" s="1"/>
  <c r="I20" s="1"/>
  <c r="J20" s="1"/>
  <c r="K20" s="1"/>
  <c r="L20" s="1"/>
  <c r="M20" s="1"/>
  <c r="N20" l="1"/>
  <c r="O20" s="1"/>
  <c r="P20" s="1"/>
  <c r="Q20" s="1"/>
  <c r="R20" s="1"/>
  <c r="S20" s="1"/>
  <c r="T20" s="1"/>
  <c r="U20" s="1"/>
  <c r="V20" s="1"/>
  <c r="W20" s="1"/>
</calcChain>
</file>

<file path=xl/sharedStrings.xml><?xml version="1.0" encoding="utf-8"?>
<sst xmlns="http://schemas.openxmlformats.org/spreadsheetml/2006/main" count="523" uniqueCount="333">
  <si>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</si>
  <si>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</si>
  <si>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</si>
  <si>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</si>
  <si>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</si>
  <si>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</si>
  <si>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</si>
  <si>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</si>
  <si>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</si>
  <si>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</si>
  <si>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</si>
  <si>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</si>
  <si>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км ЛЭП</t>
  </si>
  <si>
    <t>Приложение  № 3</t>
  </si>
  <si>
    <t>Номер группы инвестиционных проектов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</si>
  <si>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</si>
  <si>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</si>
  <si>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%</t>
  </si>
  <si>
    <t>ВСЕГО по инвестиционной программе, в том числе:</t>
  </si>
  <si>
    <t>Форма 3. Отчет об исполнении плана ввода основных средств по инвестиционным проектам инвестиционной программы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</si>
  <si>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</si>
  <si>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</si>
  <si>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</si>
  <si>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</si>
  <si>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r>
      <t xml:space="preserve">за год    </t>
    </r>
    <r>
      <rPr>
        <b/>
        <u/>
        <sz val="14"/>
        <rFont val="Times New Roman"/>
        <family val="1"/>
        <charset val="204"/>
      </rPr>
      <t>2018</t>
    </r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</si>
  <si>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</si>
  <si>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Год раскрытия информации: 2019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</si>
  <si>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01.08.2018г. №184.</t>
    </r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</si>
  <si>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</si>
  <si>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</si>
  <si>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</si>
  <si>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</si>
  <si>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</si>
  <si>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</si>
  <si>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</si>
  <si>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</si>
  <si>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</si>
  <si>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</si>
  <si>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</si>
  <si>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</si>
  <si>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</si>
  <si>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</si>
  <si>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</si>
  <si>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</si>
  <si>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</si>
  <si>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</si>
  <si>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</si>
  <si>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</si>
  <si>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</si>
  <si>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</si>
  <si>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</si>
  <si>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</si>
  <si>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</si>
  <si>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</si>
  <si>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</si>
  <si>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</si>
  <si>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</si>
  <si>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</si>
  <si>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</si>
  <si>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</si>
  <si>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</si>
  <si>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</si>
  <si>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</si>
  <si>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</si>
  <si>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</si>
  <si>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</si>
  <si>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</si>
  <si>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</si>
  <si>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</si>
  <si>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</si>
  <si>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</si>
  <si>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</si>
  <si>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</si>
  <si>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</si>
  <si>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</si>
  <si>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</si>
  <si>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</si>
  <si>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</si>
  <si>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</si>
  <si>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</si>
  <si>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</si>
  <si>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</si>
  <si>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</si>
  <si>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</si>
  <si>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</si>
  <si>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</si>
  <si>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</si>
  <si>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</si>
  <si>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</si>
  <si>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>уточнение стоимости по результатам закупочных процедур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</si>
  <si>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</si>
  <si>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</si>
  <si>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</si>
  <si>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</si>
  <si>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</si>
  <si>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</si>
  <si>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</si>
  <si>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</si>
  <si>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</si>
  <si>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</si>
  <si>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</si>
  <si>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</si>
  <si>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</si>
  <si>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</si>
  <si>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</si>
  <si>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</si>
  <si>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</si>
  <si>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</si>
  <si>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</si>
  <si>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</si>
  <si>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</si>
  <si>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</si>
  <si>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</si>
  <si>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</si>
  <si>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</si>
  <si>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</si>
  <si>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</si>
  <si>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</si>
  <si>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</si>
  <si>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</si>
  <si>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</si>
  <si>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</si>
  <si>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</si>
  <si>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</si>
  <si>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</si>
  <si>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</si>
  <si>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</si>
  <si>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</si>
  <si>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</si>
  <si>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</si>
  <si>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</si>
  <si>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</si>
  <si>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</si>
  <si>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</si>
  <si>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</si>
  <si>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</si>
  <si>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</si>
  <si>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</si>
  <si>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r>
      <rPr>
        <b/>
        <sz val="12"/>
        <color rgb="FFFF0000"/>
        <rFont val="Times New Roman"/>
        <family val="1"/>
        <charset val="204"/>
      </rPr>
      <t xml:space="preserve">РП-1 г.Заполярный. 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5 шт.</t>
    </r>
  </si>
  <si>
    <t>I_ПрЗ_РП1_111232.03</t>
  </si>
  <si>
    <t>1.1.1.2.3.2.4.</t>
  </si>
  <si>
    <r>
      <rPr>
        <b/>
        <sz val="12"/>
        <color rgb="FFFF0000"/>
        <rFont val="Times New Roman"/>
        <family val="1"/>
        <charset val="204"/>
      </rPr>
      <t>ПС-26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</si>
  <si>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</t>
  </si>
  <si>
    <t>1.1.1.2.3.2.5.</t>
  </si>
  <si>
    <r>
      <rPr>
        <b/>
        <sz val="12"/>
        <color rgb="FFFF0000"/>
        <rFont val="Times New Roman"/>
        <family val="1"/>
        <charset val="204"/>
      </rPr>
      <t>РП-4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</si>
  <si>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</si>
  <si>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</si>
  <si>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</si>
  <si>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</si>
  <si>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</si>
  <si>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</si>
  <si>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J_ПрН_РП5_111232.07</t>
  </si>
  <si>
    <t>1.1.1.2.3.2.8.</t>
  </si>
  <si>
    <r>
      <rPr>
        <b/>
        <sz val="12"/>
        <color rgb="FFFF0000"/>
        <rFont val="Times New Roman"/>
        <family val="1"/>
        <charset val="204"/>
      </rPr>
      <t>РП-2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</si>
  <si>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I_ПрЗ_РП2_111232.08</t>
  </si>
  <si>
    <t>1.1.1.2.3.2.9.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</si>
  <si>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</si>
  <si>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</si>
  <si>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</si>
  <si>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</si>
  <si>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</si>
  <si>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</si>
  <si>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</si>
  <si>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</si>
  <si>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</si>
  <si>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</si>
  <si>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</si>
  <si>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</si>
  <si>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</si>
  <si>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</si>
  <si>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</si>
  <si>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</si>
  <si>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</si>
  <si>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</si>
  <si>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</si>
  <si>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</si>
  <si>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</si>
  <si>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</si>
  <si>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</si>
  <si>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</si>
  <si>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</si>
  <si>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</si>
  <si>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</si>
  <si>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</si>
  <si>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</si>
  <si>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</si>
  <si>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</si>
  <si>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</si>
  <si>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</si>
  <si>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</si>
  <si>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</si>
  <si>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</si>
  <si>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</si>
  <si>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</si>
  <si>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</si>
  <si>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</si>
  <si>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</si>
  <si>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</si>
  <si>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</si>
  <si>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J_ПрЗ_ТП9_111232.23</t>
  </si>
  <si>
    <t>1.1.1.2.3.2.24.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</si>
  <si>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</si>
  <si>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</si>
  <si>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t>1.1.1.2.3.2.25.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</si>
  <si>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</si>
  <si>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</si>
  <si>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t>1.1.1.2.3.2.26.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</si>
  <si>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</si>
  <si>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</si>
  <si>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t>1.1.1.2.3.2.27.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</si>
  <si>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</si>
  <si>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</si>
  <si>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</si>
  <si>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</si>
  <si>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</si>
  <si>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</si>
  <si>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</si>
  <si>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</si>
  <si>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</si>
  <si>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</si>
  <si>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</si>
  <si>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</si>
  <si>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</si>
  <si>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</si>
  <si>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</si>
  <si>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</si>
  <si>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J_ПрН_ТП37_111232.32</t>
  </si>
  <si>
    <t>1.1.1.2.3.2.33.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</si>
  <si>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</si>
  <si>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J_ПрН_ТП65_111232.33</t>
  </si>
  <si>
    <t>1.1.1.2.3.2.34.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</si>
  <si>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</si>
  <si>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</si>
  <si>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</si>
  <si>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</si>
  <si>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</si>
  <si>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</si>
  <si>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</si>
  <si>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</si>
  <si>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</si>
  <si>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</si>
  <si>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</si>
  <si>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</si>
  <si>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</si>
  <si>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</si>
  <si>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</si>
  <si>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</si>
  <si>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</si>
  <si>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</si>
  <si>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</si>
  <si>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</si>
  <si>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</si>
  <si>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</si>
  <si>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</si>
  <si>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</si>
  <si>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</si>
  <si>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</si>
  <si>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</si>
  <si>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</si>
  <si>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</si>
  <si>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</si>
  <si>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</si>
  <si>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</si>
  <si>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</si>
  <si>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</si>
  <si>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</si>
  <si>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</si>
  <si>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</si>
  <si>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</si>
  <si>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</si>
  <si>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</si>
  <si>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</si>
  <si>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</si>
  <si>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</si>
  <si>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</si>
  <si>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</si>
  <si>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</si>
  <si>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</si>
  <si>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</si>
  <si>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</si>
  <si>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</si>
  <si>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</si>
  <si>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</si>
  <si>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</si>
  <si>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</si>
  <si>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</si>
  <si>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</si>
  <si>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</si>
  <si>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</si>
  <si>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</si>
  <si>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</si>
  <si>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</si>
  <si>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</si>
  <si>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</si>
  <si>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</si>
  <si>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</si>
  <si>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</si>
  <si>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</si>
  <si>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</si>
  <si>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</si>
  <si>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</si>
  <si>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</si>
  <si>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</si>
  <si>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</si>
  <si>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</si>
  <si>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</si>
  <si>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</si>
  <si>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</si>
  <si>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</si>
  <si>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</si>
  <si>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</si>
  <si>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</si>
  <si>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</si>
  <si>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</si>
  <si>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 xml:space="preserve">выполнено хоз.способом 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</si>
  <si>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</si>
  <si>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</si>
  <si>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</si>
  <si>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</si>
  <si>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</si>
  <si>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</si>
  <si>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</si>
  <si>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</si>
  <si>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</si>
  <si>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</si>
  <si>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</si>
  <si>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</si>
  <si>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</si>
  <si>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</si>
  <si>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</si>
  <si>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</si>
  <si>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Принятие основных средств и нематериальных активов к бухгалтерскому учету в 2018 год (год N)</t>
  </si>
  <si>
    <t>Отклонение от плана ввода основных средств 2018 года (года N)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</si>
</sst>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1" fillId="0" borderId="0"/>
    <xf numFmtId="0" fontId="31" fillId="0" borderId="0"/>
    <xf numFmtId="164" fontId="8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4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1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</cellStyleXfs>
  <cellXfs count="144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 applyBorder="1" applyAlignment="1">
      <alignment horizontal="center" vertical="center" wrapText="1"/>
    </xf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0" xfId="279" applyFont="1" applyFill="1" applyAlignment="1">
      <alignment vertical="center" wrapText="1"/>
    </xf>
    <xf numFmtId="0" fontId="32" fillId="0" borderId="0" xfId="37" applyFont="1" applyAlignment="1">
      <alignment horizontal="right" vertical="center"/>
    </xf>
    <xf numFmtId="0" fontId="30" fillId="0" borderId="0" xfId="55" applyFont="1" applyAlignment="1">
      <alignment vertical="center"/>
    </xf>
    <xf numFmtId="0" fontId="32" fillId="0" borderId="0" xfId="37" applyFont="1" applyAlignment="1">
      <alignment horizontal="right"/>
    </xf>
    <xf numFmtId="0" fontId="9" fillId="24" borderId="0" xfId="37" applyFont="1" applyFill="1"/>
    <xf numFmtId="0" fontId="29" fillId="0" borderId="10" xfId="45" applyFont="1" applyFill="1" applyBorder="1" applyAlignment="1">
      <alignment horizontal="center" vertical="center" textRotation="90" wrapText="1"/>
    </xf>
    <xf numFmtId="0" fontId="30" fillId="0" borderId="0" xfId="55" applyFont="1" applyAlignment="1">
      <alignment horizontal="center" vertical="center"/>
    </xf>
    <xf numFmtId="0" fontId="32" fillId="0" borderId="0" xfId="37" applyFont="1" applyFill="1" applyAlignment="1">
      <alignment wrapText="1"/>
    </xf>
    <xf numFmtId="0" fontId="32" fillId="0" borderId="0" xfId="37" applyFont="1" applyFill="1" applyBorder="1" applyAlignment="1">
      <alignment horizontal="center"/>
    </xf>
    <xf numFmtId="0" fontId="32" fillId="0" borderId="0" xfId="37" applyFont="1" applyFill="1" applyBorder="1" applyAlignment="1"/>
    <xf numFmtId="0" fontId="32" fillId="0" borderId="0" xfId="0" applyFont="1" applyFill="1" applyAlignment="1"/>
    <xf numFmtId="0" fontId="37" fillId="0" borderId="0" xfId="55" applyFont="1" applyAlignment="1">
      <alignment vertical="center"/>
    </xf>
    <xf numFmtId="0" fontId="9" fillId="0" borderId="0" xfId="46" applyFont="1" applyBorder="1" applyAlignment="1"/>
    <xf numFmtId="0" fontId="29" fillId="0" borderId="0" xfId="45" applyFont="1" applyFill="1" applyBorder="1" applyAlignment="1">
      <alignment vertical="center"/>
    </xf>
    <xf numFmtId="0" fontId="29" fillId="0" borderId="0" xfId="45" applyFont="1" applyBorder="1" applyAlignment="1">
      <alignment vertical="center"/>
    </xf>
    <xf numFmtId="0" fontId="29" fillId="0" borderId="10" xfId="45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24" borderId="10" xfId="45" applyFont="1" applyFill="1" applyBorder="1" applyAlignment="1">
      <alignment horizontal="center" vertic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9" fillId="0" borderId="10" xfId="37" applyFont="1" applyFill="1" applyBorder="1" applyAlignment="1">
      <alignment horizontal="center" vertical="center" wrapText="1"/>
    </xf>
    <xf numFmtId="165" fontId="40" fillId="25" borderId="10" xfId="0" applyNumberFormat="1" applyFont="1" applyFill="1" applyBorder="1" applyAlignment="1">
      <alignment horizontal="center" vertical="center" wrapText="1"/>
    </xf>
    <xf numFmtId="165" fontId="40" fillId="25" borderId="10" xfId="0" applyNumberFormat="1" applyFont="1" applyFill="1" applyBorder="1" applyAlignment="1">
      <alignment horizontal="left" vertical="center" wrapText="1"/>
    </xf>
    <xf numFmtId="1" fontId="40" fillId="25" borderId="10" xfId="0" applyNumberFormat="1" applyFont="1" applyFill="1" applyBorder="1" applyAlignment="1">
      <alignment horizontal="center" vertical="center" wrapText="1"/>
    </xf>
    <xf numFmtId="9" fontId="9" fillId="26" borderId="10" xfId="37" applyNumberFormat="1" applyFont="1" applyFill="1" applyBorder="1" applyAlignment="1">
      <alignment horizontal="center" vertical="center" wrapText="1"/>
    </xf>
    <xf numFmtId="0" fontId="9" fillId="24" borderId="0" xfId="37" applyFont="1" applyFill="1" applyBorder="1"/>
    <xf numFmtId="0" fontId="40" fillId="27" borderId="10" xfId="0" applyFont="1" applyFill="1" applyBorder="1" applyAlignment="1">
      <alignment horizontal="left" vertical="center" wrapText="1"/>
    </xf>
    <xf numFmtId="0" fontId="40" fillId="27" borderId="10" xfId="0" applyFont="1" applyFill="1" applyBorder="1" applyAlignment="1">
      <alignment horizontal="center" vertical="center" wrapText="1"/>
    </xf>
    <xf numFmtId="165" fontId="40" fillId="27" borderId="10" xfId="0" applyNumberFormat="1" applyFont="1" applyFill="1" applyBorder="1" applyAlignment="1">
      <alignment horizontal="center" vertical="center" wrapText="1"/>
    </xf>
    <xf numFmtId="1" fontId="40" fillId="27" borderId="10" xfId="0" applyNumberFormat="1" applyFont="1" applyFill="1" applyBorder="1" applyAlignment="1">
      <alignment horizontal="center" vertical="center" wrapText="1"/>
    </xf>
    <xf numFmtId="9" fontId="9" fillId="27" borderId="10" xfId="37" applyNumberFormat="1" applyFont="1" applyFill="1" applyBorder="1" applyAlignment="1">
      <alignment horizontal="center" vertical="center" wrapText="1"/>
    </xf>
    <xf numFmtId="165" fontId="40" fillId="28" borderId="10" xfId="0" applyNumberFormat="1" applyFont="1" applyFill="1" applyBorder="1" applyAlignment="1">
      <alignment horizontal="left" vertical="center" wrapText="1"/>
    </xf>
    <xf numFmtId="165" fontId="40" fillId="28" borderId="10" xfId="0" applyNumberFormat="1" applyFont="1" applyFill="1" applyBorder="1" applyAlignment="1">
      <alignment horizontal="center" vertical="center" wrapText="1"/>
    </xf>
    <xf numFmtId="1" fontId="40" fillId="28" borderId="10" xfId="0" applyNumberFormat="1" applyFont="1" applyFill="1" applyBorder="1" applyAlignment="1">
      <alignment horizontal="center" vertical="center" wrapText="1"/>
    </xf>
    <xf numFmtId="9" fontId="9" fillId="28" borderId="10" xfId="37" applyNumberFormat="1" applyFont="1" applyFill="1" applyBorder="1" applyAlignment="1">
      <alignment horizontal="center" vertical="center" wrapText="1"/>
    </xf>
    <xf numFmtId="0" fontId="40" fillId="25" borderId="10" xfId="0" applyNumberFormat="1" applyFont="1" applyFill="1" applyBorder="1" applyAlignment="1">
      <alignment horizontal="center" vertical="center" wrapText="1"/>
    </xf>
    <xf numFmtId="0" fontId="40" fillId="25" borderId="10" xfId="0" applyFont="1" applyFill="1" applyBorder="1" applyAlignment="1">
      <alignment horizontal="left" vertical="center" wrapText="1"/>
    </xf>
    <xf numFmtId="0" fontId="40" fillId="25" borderId="10" xfId="0" applyFont="1" applyFill="1" applyBorder="1" applyAlignment="1">
      <alignment horizontal="center" vertical="center" wrapText="1"/>
    </xf>
    <xf numFmtId="49" fontId="40" fillId="25" borderId="10" xfId="0" applyNumberFormat="1" applyFont="1" applyFill="1" applyBorder="1" applyAlignment="1">
      <alignment horizontal="center" vertical="center" wrapText="1"/>
    </xf>
    <xf numFmtId="165" fontId="40" fillId="25" borderId="10" xfId="622" applyNumberFormat="1" applyFont="1" applyFill="1" applyBorder="1" applyAlignment="1" applyProtection="1">
      <alignment horizontal="left" vertical="center" wrapText="1"/>
      <protection locked="0"/>
    </xf>
    <xf numFmtId="165" fontId="40" fillId="29" borderId="10" xfId="622" applyNumberFormat="1" applyFont="1" applyFill="1" applyBorder="1" applyAlignment="1" applyProtection="1">
      <alignment horizontal="left" vertical="center" wrapText="1"/>
      <protection locked="0"/>
    </xf>
    <xf numFmtId="0" fontId="40" fillId="27" borderId="10" xfId="0" applyNumberFormat="1" applyFont="1" applyFill="1" applyBorder="1" applyAlignment="1">
      <alignment horizontal="center" vertical="center" wrapText="1"/>
    </xf>
    <xf numFmtId="165" fontId="40" fillId="30" borderId="10" xfId="622" applyNumberFormat="1" applyFont="1" applyFill="1" applyBorder="1" applyAlignment="1" applyProtection="1">
      <alignment horizontal="left" vertical="center" wrapText="1"/>
      <protection locked="0"/>
    </xf>
    <xf numFmtId="0" fontId="30" fillId="27" borderId="10" xfId="0" applyFont="1" applyFill="1" applyBorder="1" applyAlignment="1">
      <alignment horizontal="center" vertical="center" wrapText="1"/>
    </xf>
    <xf numFmtId="49" fontId="30" fillId="0" borderId="10" xfId="0" applyNumberFormat="1" applyFont="1" applyFill="1" applyBorder="1" applyAlignment="1">
      <alignment horizontal="center" vertical="center" wrapText="1"/>
    </xf>
    <xf numFmtId="165" fontId="30" fillId="0" borderId="10" xfId="622" applyNumberFormat="1" applyFont="1" applyFill="1" applyBorder="1" applyAlignment="1" applyProtection="1">
      <alignment horizontal="left" vertical="center" wrapText="1"/>
      <protection locked="0"/>
    </xf>
    <xf numFmtId="0" fontId="30" fillId="0" borderId="10" xfId="0" applyFont="1" applyFill="1" applyBorder="1" applyAlignment="1">
      <alignment horizontal="center" vertical="center" wrapText="1"/>
    </xf>
    <xf numFmtId="165" fontId="30" fillId="24" borderId="10" xfId="0" applyNumberFormat="1" applyFont="1" applyFill="1" applyBorder="1" applyAlignment="1">
      <alignment horizontal="center" vertical="center" wrapText="1"/>
    </xf>
    <xf numFmtId="165" fontId="29" fillId="24" borderId="10" xfId="45" applyNumberFormat="1" applyFont="1" applyFill="1" applyBorder="1" applyAlignment="1">
      <alignment horizontal="center" vertical="center"/>
    </xf>
    <xf numFmtId="1" fontId="29" fillId="24" borderId="10" xfId="45" applyNumberFormat="1" applyFont="1" applyFill="1" applyBorder="1" applyAlignment="1">
      <alignment horizontal="center" vertical="center"/>
    </xf>
    <xf numFmtId="165" fontId="41" fillId="0" borderId="10" xfId="623" applyNumberFormat="1" applyFont="1" applyFill="1" applyBorder="1" applyAlignment="1">
      <alignment horizontal="center" vertical="center" wrapText="1"/>
    </xf>
    <xf numFmtId="9" fontId="9" fillId="0" borderId="10" xfId="37" applyNumberFormat="1" applyFont="1" applyFill="1" applyBorder="1" applyAlignment="1">
      <alignment horizontal="center" vertical="center" wrapText="1"/>
    </xf>
    <xf numFmtId="49" fontId="30" fillId="24" borderId="10" xfId="0" applyNumberFormat="1" applyFont="1" applyFill="1" applyBorder="1" applyAlignment="1">
      <alignment horizontal="center" vertical="center" wrapText="1"/>
    </xf>
    <xf numFmtId="165" fontId="30" fillId="24" borderId="10" xfId="622" applyNumberFormat="1" applyFont="1" applyFill="1" applyBorder="1" applyAlignment="1" applyProtection="1">
      <alignment horizontal="left" vertical="center" wrapText="1"/>
      <protection locked="0"/>
    </xf>
    <xf numFmtId="0" fontId="30" fillId="24" borderId="10" xfId="0" applyFont="1" applyFill="1" applyBorder="1" applyAlignment="1">
      <alignment horizontal="center" vertical="center" wrapText="1"/>
    </xf>
    <xf numFmtId="165" fontId="40" fillId="31" borderId="10" xfId="622" applyNumberFormat="1" applyFont="1" applyFill="1" applyBorder="1" applyAlignment="1" applyProtection="1">
      <alignment horizontal="left" vertical="center" wrapText="1"/>
      <protection locked="0"/>
    </xf>
    <xf numFmtId="49" fontId="40" fillId="27" borderId="10" xfId="0" applyNumberFormat="1" applyFont="1" applyFill="1" applyBorder="1" applyAlignment="1">
      <alignment horizontal="center" vertical="center" wrapText="1"/>
    </xf>
    <xf numFmtId="49" fontId="40" fillId="24" borderId="10" xfId="0" applyNumberFormat="1" applyFont="1" applyFill="1" applyBorder="1" applyAlignment="1">
      <alignment horizontal="center" vertical="center" wrapText="1"/>
    </xf>
    <xf numFmtId="165" fontId="40" fillId="24" borderId="10" xfId="0" applyNumberFormat="1" applyFont="1" applyFill="1" applyBorder="1" applyAlignment="1">
      <alignment horizontal="left" vertical="center" wrapText="1"/>
    </xf>
    <xf numFmtId="0" fontId="40" fillId="24" borderId="10" xfId="0" applyFont="1" applyFill="1" applyBorder="1" applyAlignment="1">
      <alignment horizontal="center" vertical="center" wrapText="1"/>
    </xf>
    <xf numFmtId="165" fontId="30" fillId="24" borderId="10" xfId="0" applyNumberFormat="1" applyFont="1" applyFill="1" applyBorder="1" applyAlignment="1">
      <alignment horizontal="left" vertical="center" wrapText="1"/>
    </xf>
    <xf numFmtId="0" fontId="42" fillId="0" borderId="10" xfId="0" applyFont="1" applyFill="1" applyBorder="1" applyAlignment="1">
      <alignment vertical="center" wrapText="1"/>
    </xf>
    <xf numFmtId="0" fontId="42" fillId="24" borderId="0" xfId="37" applyFont="1" applyFill="1"/>
    <xf numFmtId="165" fontId="40" fillId="32" borderId="10" xfId="622" applyNumberFormat="1" applyFont="1" applyFill="1" applyBorder="1" applyAlignment="1" applyProtection="1">
      <alignment horizontal="left" vertical="center" wrapText="1"/>
      <protection locked="0"/>
    </xf>
    <xf numFmtId="165" fontId="30" fillId="24" borderId="10" xfId="622" applyNumberFormat="1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30" fillId="24" borderId="10" xfId="0" applyFont="1" applyFill="1" applyBorder="1" applyAlignment="1">
      <alignment horizontal="left" vertical="center" wrapText="1"/>
    </xf>
    <xf numFmtId="165" fontId="30" fillId="24" borderId="10" xfId="622" applyNumberFormat="1" applyFont="1" applyFill="1" applyBorder="1" applyAlignment="1">
      <alignment horizontal="center" vertical="center" wrapText="1"/>
    </xf>
    <xf numFmtId="0" fontId="40" fillId="28" borderId="10" xfId="0" applyNumberFormat="1" applyFont="1" applyFill="1" applyBorder="1" applyAlignment="1">
      <alignment horizontal="center" vertical="center" wrapText="1"/>
    </xf>
    <xf numFmtId="165" fontId="40" fillId="33" borderId="10" xfId="622" applyNumberFormat="1" applyFont="1" applyFill="1" applyBorder="1" applyAlignment="1" applyProtection="1">
      <alignment horizontal="left" vertical="center" wrapText="1"/>
      <protection locked="0"/>
    </xf>
    <xf numFmtId="0" fontId="40" fillId="28" borderId="10" xfId="0" applyFont="1" applyFill="1" applyBorder="1" applyAlignment="1">
      <alignment horizontal="center" vertical="center" wrapText="1"/>
    </xf>
    <xf numFmtId="49" fontId="42" fillId="24" borderId="10" xfId="0" applyNumberFormat="1" applyFont="1" applyFill="1" applyBorder="1" applyAlignment="1">
      <alignment horizontal="center" vertical="center" wrapText="1"/>
    </xf>
    <xf numFmtId="0" fontId="42" fillId="24" borderId="10" xfId="0" applyFont="1" applyFill="1" applyBorder="1" applyAlignment="1">
      <alignment horizontal="left" vertical="center" wrapText="1"/>
    </xf>
    <xf numFmtId="0" fontId="42" fillId="24" borderId="10" xfId="0" applyFont="1" applyFill="1" applyBorder="1" applyAlignment="1">
      <alignment horizontal="center" vertical="center" wrapText="1"/>
    </xf>
    <xf numFmtId="165" fontId="42" fillId="24" borderId="10" xfId="0" applyNumberFormat="1" applyFont="1" applyFill="1" applyBorder="1" applyAlignment="1">
      <alignment horizontal="center" vertical="center" wrapText="1"/>
    </xf>
    <xf numFmtId="165" fontId="42" fillId="24" borderId="10" xfId="45" applyNumberFormat="1" applyFont="1" applyFill="1" applyBorder="1" applyAlignment="1">
      <alignment horizontal="center" vertical="center"/>
    </xf>
    <xf numFmtId="1" fontId="42" fillId="24" borderId="10" xfId="45" applyNumberFormat="1" applyFont="1" applyFill="1" applyBorder="1" applyAlignment="1">
      <alignment horizontal="center" vertical="center"/>
    </xf>
    <xf numFmtId="9" fontId="42" fillId="0" borderId="10" xfId="37" applyNumberFormat="1" applyFont="1" applyFill="1" applyBorder="1" applyAlignment="1">
      <alignment horizontal="center" vertical="center" wrapText="1"/>
    </xf>
    <xf numFmtId="0" fontId="42" fillId="0" borderId="10" xfId="37" applyFont="1" applyFill="1" applyBorder="1" applyAlignment="1">
      <alignment horizontal="center" vertical="center" wrapText="1"/>
    </xf>
    <xf numFmtId="49" fontId="42" fillId="0" borderId="10" xfId="0" applyNumberFormat="1" applyFont="1" applyFill="1" applyBorder="1" applyAlignment="1">
      <alignment horizontal="center" vertical="center" wrapText="1"/>
    </xf>
    <xf numFmtId="165" fontId="42" fillId="0" borderId="10" xfId="0" applyNumberFormat="1" applyFont="1" applyFill="1" applyBorder="1" applyAlignment="1">
      <alignment horizontal="center" vertical="center" wrapText="1"/>
    </xf>
    <xf numFmtId="0" fontId="30" fillId="24" borderId="10" xfId="0" applyFont="1" applyFill="1" applyBorder="1" applyAlignment="1">
      <alignment vertical="center" wrapText="1"/>
    </xf>
    <xf numFmtId="0" fontId="42" fillId="24" borderId="10" xfId="0" applyNumberFormat="1" applyFont="1" applyFill="1" applyBorder="1" applyAlignment="1">
      <alignment horizontal="center" vertical="center" wrapText="1"/>
    </xf>
    <xf numFmtId="0" fontId="42" fillId="0" borderId="10" xfId="37" applyFont="1" applyFill="1" applyBorder="1" applyAlignment="1">
      <alignment horizontal="left" vertical="center" wrapText="1"/>
    </xf>
    <xf numFmtId="0" fontId="30" fillId="24" borderId="10" xfId="0" applyNumberFormat="1" applyFont="1" applyFill="1" applyBorder="1" applyAlignment="1">
      <alignment horizontal="center" vertical="center" wrapText="1"/>
    </xf>
    <xf numFmtId="0" fontId="30" fillId="0" borderId="10" xfId="37" applyFont="1" applyFill="1" applyBorder="1" applyAlignment="1">
      <alignment horizontal="center" vertical="center" wrapText="1"/>
    </xf>
    <xf numFmtId="165" fontId="40" fillId="24" borderId="10" xfId="0" applyNumberFormat="1" applyFont="1" applyFill="1" applyBorder="1" applyAlignment="1">
      <alignment horizontal="center" vertical="center" wrapText="1"/>
    </xf>
    <xf numFmtId="0" fontId="40" fillId="28" borderId="10" xfId="0" applyFont="1" applyFill="1" applyBorder="1" applyAlignment="1">
      <alignment horizontal="left" vertical="center" wrapText="1"/>
    </xf>
    <xf numFmtId="49" fontId="42" fillId="24" borderId="16" xfId="0" applyNumberFormat="1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left" vertical="center" wrapText="1"/>
    </xf>
    <xf numFmtId="165" fontId="30" fillId="0" borderId="10" xfId="0" applyNumberFormat="1" applyFont="1" applyBorder="1" applyAlignment="1">
      <alignment horizontal="center" vertical="center"/>
    </xf>
    <xf numFmtId="165" fontId="30" fillId="0" borderId="10" xfId="0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vertical="center" wrapText="1"/>
    </xf>
    <xf numFmtId="0" fontId="40" fillId="25" borderId="10" xfId="0" applyFont="1" applyFill="1" applyBorder="1" applyAlignment="1">
      <alignment horizontal="left" wrapText="1"/>
    </xf>
    <xf numFmtId="165" fontId="42" fillId="24" borderId="10" xfId="622" applyNumberFormat="1" applyFont="1" applyFill="1" applyBorder="1" applyAlignment="1">
      <alignment horizontal="left" vertical="center" wrapText="1"/>
    </xf>
    <xf numFmtId="165" fontId="42" fillId="24" borderId="10" xfId="622" applyNumberFormat="1" applyFont="1" applyFill="1" applyBorder="1" applyAlignment="1">
      <alignment horizontal="center" vertical="center" wrapText="1"/>
    </xf>
    <xf numFmtId="165" fontId="42" fillId="24" borderId="10" xfId="0" applyNumberFormat="1" applyFont="1" applyFill="1" applyBorder="1" applyAlignment="1">
      <alignment horizontal="left" vertical="center" wrapText="1"/>
    </xf>
    <xf numFmtId="0" fontId="32" fillId="0" borderId="0" xfId="37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4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32" fillId="0" borderId="0" xfId="37" applyFont="1" applyFill="1" applyAlignment="1">
      <alignment horizontal="center" wrapText="1"/>
    </xf>
    <xf numFmtId="0" fontId="33" fillId="0" borderId="0" xfId="55" applyFont="1" applyAlignment="1">
      <alignment horizontal="center" vertical="center"/>
    </xf>
    <xf numFmtId="0" fontId="30" fillId="0" borderId="0" xfId="55" applyFont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9" fillId="0" borderId="0" xfId="46" applyFont="1" applyFill="1" applyBorder="1" applyAlignment="1">
      <alignment horizont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65" fontId="29" fillId="24" borderId="11" xfId="45" applyNumberFormat="1" applyFont="1" applyFill="1" applyBorder="1" applyAlignment="1">
      <alignment horizontal="center" vertical="center"/>
    </xf>
    <xf numFmtId="165" fontId="29" fillId="24" borderId="13" xfId="45" applyNumberFormat="1" applyFont="1" applyFill="1" applyBorder="1" applyAlignment="1">
      <alignment horizontal="center" vertical="center"/>
    </xf>
    <xf numFmtId="1" fontId="30" fillId="24" borderId="11" xfId="0" applyNumberFormat="1" applyFont="1" applyFill="1" applyBorder="1" applyAlignment="1">
      <alignment horizontal="center" vertical="center" wrapText="1"/>
    </xf>
    <xf numFmtId="1" fontId="30" fillId="24" borderId="13" xfId="0" applyNumberFormat="1" applyFont="1" applyFill="1" applyBorder="1" applyAlignment="1">
      <alignment horizontal="center" vertical="center" wrapText="1"/>
    </xf>
    <xf numFmtId="0" fontId="9" fillId="0" borderId="0" xfId="279" applyFont="1" applyFill="1" applyAlignment="1">
      <alignment horizontal="left" vertical="center" wrapText="1"/>
    </xf>
    <xf numFmtId="165" fontId="30" fillId="24" borderId="11" xfId="0" applyNumberFormat="1" applyFont="1" applyFill="1" applyBorder="1" applyAlignment="1">
      <alignment horizontal="center" vertical="center" wrapText="1"/>
    </xf>
    <xf numFmtId="165" fontId="30" fillId="24" borderId="13" xfId="0" applyNumberFormat="1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165" fontId="42" fillId="24" borderId="11" xfId="45" applyNumberFormat="1" applyFont="1" applyFill="1" applyBorder="1" applyAlignment="1">
      <alignment horizontal="center" vertical="center"/>
    </xf>
    <xf numFmtId="165" fontId="42" fillId="24" borderId="13" xfId="45" applyNumberFormat="1" applyFont="1" applyFill="1" applyBorder="1" applyAlignment="1">
      <alignment horizontal="center" vertical="center"/>
    </xf>
    <xf numFmtId="9" fontId="9" fillId="0" borderId="11" xfId="37" applyNumberFormat="1" applyFont="1" applyFill="1" applyBorder="1" applyAlignment="1">
      <alignment horizontal="center" vertical="center" wrapText="1"/>
    </xf>
    <xf numFmtId="9" fontId="9" fillId="0" borderId="13" xfId="37" applyNumberFormat="1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49" fontId="42" fillId="24" borderId="11" xfId="0" applyNumberFormat="1" applyFont="1" applyFill="1" applyBorder="1" applyAlignment="1">
      <alignment horizontal="center" vertical="center" wrapText="1"/>
    </xf>
    <xf numFmtId="49" fontId="42" fillId="24" borderId="13" xfId="0" applyNumberFormat="1" applyFont="1" applyFill="1" applyBorder="1" applyAlignment="1">
      <alignment horizontal="center" vertical="center" wrapText="1"/>
    </xf>
    <xf numFmtId="0" fontId="42" fillId="24" borderId="11" xfId="0" applyFont="1" applyFill="1" applyBorder="1" applyAlignment="1">
      <alignment horizontal="center" vertical="center" wrapText="1"/>
    </xf>
    <xf numFmtId="0" fontId="42" fillId="24" borderId="13" xfId="0" applyFont="1" applyFill="1" applyBorder="1" applyAlignment="1">
      <alignment horizontal="center" vertical="center" wrapText="1"/>
    </xf>
    <xf numFmtId="165" fontId="42" fillId="24" borderId="11" xfId="0" applyNumberFormat="1" applyFont="1" applyFill="1" applyBorder="1" applyAlignment="1">
      <alignment horizontal="center" vertical="center" wrapText="1"/>
    </xf>
    <xf numFmtId="165" fontId="42" fillId="24" borderId="13" xfId="0" applyNumberFormat="1" applyFont="1" applyFill="1" applyBorder="1" applyAlignment="1">
      <alignment horizontal="center" vertical="center" wrapText="1"/>
    </xf>
    <xf numFmtId="1" fontId="42" fillId="24" borderId="11" xfId="45" applyNumberFormat="1" applyFont="1" applyFill="1" applyBorder="1" applyAlignment="1">
      <alignment horizontal="center" vertical="center"/>
    </xf>
    <xf numFmtId="1" fontId="42" fillId="24" borderId="13" xfId="45" applyNumberFormat="1" applyFont="1" applyFill="1" applyBorder="1" applyAlignment="1">
      <alignment horizontal="center" vertical="center"/>
    </xf>
    <xf numFmtId="165" fontId="41" fillId="0" borderId="11" xfId="623" applyNumberFormat="1" applyFont="1" applyFill="1" applyBorder="1" applyAlignment="1">
      <alignment horizontal="center" vertical="center" wrapText="1"/>
    </xf>
    <xf numFmtId="165" fontId="41" fillId="0" borderId="13" xfId="623" applyNumberFormat="1" applyFont="1" applyFill="1" applyBorder="1" applyAlignment="1">
      <alignment horizontal="center" vertical="center" wrapText="1"/>
    </xf>
    <xf numFmtId="0" fontId="42" fillId="0" borderId="11" xfId="37" applyFont="1" applyFill="1" applyBorder="1" applyAlignment="1">
      <alignment horizontal="center" vertical="center" wrapText="1"/>
    </xf>
    <xf numFmtId="0" fontId="42" fillId="0" borderId="13" xfId="37" applyFont="1" applyFill="1" applyBorder="1" applyAlignment="1">
      <alignment horizontal="center" vertical="center" wrapText="1"/>
    </xf>
  </cellXfs>
  <cellStyles count="624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TableStyleLight1" xfId="622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Финансовый 4" xfId="623"/>
    <cellStyle name="Хороший" xfId="43" builtinId="26" customBuiltin="1"/>
    <cellStyle name="Хороший 2" xfId="101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Z145"/>
  <sheetViews>
    <sheetView tabSelected="1" view="pageBreakPreview" zoomScale="60" workbookViewId="0">
      <selection activeCell="M119" sqref="M119"/>
    </sheetView>
  </sheetViews>
  <sheetFormatPr defaultRowHeight="15.75"/>
  <cols>
    <col min="1" max="1" width="14.5" style="2" customWidth="1"/>
    <col min="2" max="2" width="34" style="2" customWidth="1"/>
    <col min="3" max="3" width="19.5" style="2" customWidth="1"/>
    <col min="4" max="4" width="17.625" style="2" customWidth="1"/>
    <col min="5" max="5" width="17.125" style="2" customWidth="1"/>
    <col min="6" max="6" width="10.125" style="2" customWidth="1"/>
    <col min="7" max="7" width="6.625" style="2" customWidth="1"/>
    <col min="8" max="8" width="7.375" style="2" customWidth="1"/>
    <col min="9" max="9" width="6.625" style="2" customWidth="1"/>
    <col min="10" max="10" width="6.375" style="2" customWidth="1"/>
    <col min="11" max="11" width="6.875" style="2" customWidth="1"/>
    <col min="12" max="12" width="17.125" style="2" customWidth="1"/>
    <col min="13" max="13" width="9.125" style="2" customWidth="1"/>
    <col min="14" max="14" width="6.375" style="2" customWidth="1"/>
    <col min="15" max="15" width="6.5" style="2" customWidth="1"/>
    <col min="16" max="18" width="6.125" style="2" customWidth="1"/>
    <col min="19" max="19" width="13" style="2" customWidth="1"/>
    <col min="20" max="20" width="6.375" style="2" customWidth="1"/>
    <col min="21" max="21" width="14.125" style="2" customWidth="1"/>
    <col min="22" max="22" width="6.25" style="2" customWidth="1"/>
    <col min="23" max="23" width="18" style="2" customWidth="1"/>
    <col min="24" max="16384" width="9" style="2"/>
  </cols>
  <sheetData>
    <row r="1" spans="1:52" ht="18.7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6"/>
      <c r="W1" s="8" t="s">
        <v>13</v>
      </c>
      <c r="Y1" s="1"/>
    </row>
    <row r="2" spans="1:52" ht="18.7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6"/>
      <c r="W2" s="10" t="s">
        <v>0</v>
      </c>
      <c r="Y2" s="1"/>
    </row>
    <row r="3" spans="1:52" ht="18.7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6"/>
      <c r="W3" s="10" t="s">
        <v>20</v>
      </c>
      <c r="Y3" s="1"/>
    </row>
    <row r="4" spans="1:52" s="5" customFormat="1" ht="18.75">
      <c r="A4" s="105" t="s">
        <v>19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6"/>
      <c r="Y4" s="16"/>
      <c r="Z4" s="16"/>
      <c r="AA4" s="16"/>
    </row>
    <row r="5" spans="1:52" s="5" customFormat="1" ht="18.75">
      <c r="A5" s="110" t="s">
        <v>24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4"/>
      <c r="Y5" s="14"/>
      <c r="Z5" s="14"/>
      <c r="AA5" s="14"/>
      <c r="AB5" s="14"/>
    </row>
    <row r="6" spans="1:52" s="5" customFormat="1" ht="18.7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spans="1:52" s="5" customFormat="1" ht="18.75">
      <c r="A7" s="110" t="s">
        <v>25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4"/>
      <c r="Y7" s="14"/>
      <c r="Z7" s="14"/>
      <c r="AA7" s="14"/>
    </row>
    <row r="8" spans="1:52">
      <c r="A8" s="112" t="s">
        <v>15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9"/>
      <c r="Y8" s="9"/>
      <c r="Z8" s="9"/>
      <c r="AA8" s="9"/>
    </row>
    <row r="9" spans="1:5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52" ht="18.75">
      <c r="A10" s="113" t="s">
        <v>26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7"/>
      <c r="Y10" s="17"/>
      <c r="Z10" s="17"/>
      <c r="AA10" s="17"/>
    </row>
    <row r="11" spans="1:52" ht="18.75">
      <c r="AA11" s="10"/>
    </row>
    <row r="12" spans="1:52" ht="18.75">
      <c r="A12" s="111" t="s">
        <v>27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8"/>
      <c r="Y12" s="18"/>
      <c r="Z12" s="18"/>
      <c r="AA12" s="18"/>
    </row>
    <row r="13" spans="1:52">
      <c r="A13" s="112" t="s">
        <v>16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9"/>
      <c r="Y13" s="9"/>
      <c r="Z13" s="9"/>
      <c r="AA13" s="9"/>
    </row>
    <row r="14" spans="1:52" ht="15.75" customHeight="1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5"/>
      <c r="AU14" s="5"/>
      <c r="AV14" s="5"/>
      <c r="AW14" s="5"/>
      <c r="AX14" s="5"/>
    </row>
    <row r="15" spans="1:52" ht="53.25" customHeight="1">
      <c r="A15" s="106" t="s">
        <v>14</v>
      </c>
      <c r="B15" s="109" t="s">
        <v>9</v>
      </c>
      <c r="C15" s="109" t="s">
        <v>4</v>
      </c>
      <c r="D15" s="106" t="s">
        <v>22</v>
      </c>
      <c r="E15" s="125" t="s">
        <v>331</v>
      </c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17" t="s">
        <v>332</v>
      </c>
      <c r="T15" s="117"/>
      <c r="U15" s="117"/>
      <c r="V15" s="117"/>
      <c r="W15" s="109" t="s">
        <v>5</v>
      </c>
      <c r="X15" s="20"/>
      <c r="Y15" s="2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 ht="13.5" customHeight="1">
      <c r="A16" s="107"/>
      <c r="B16" s="109"/>
      <c r="C16" s="109"/>
      <c r="D16" s="107"/>
      <c r="E16" s="125" t="s">
        <v>6</v>
      </c>
      <c r="F16" s="125"/>
      <c r="G16" s="125"/>
      <c r="H16" s="125"/>
      <c r="I16" s="125"/>
      <c r="J16" s="125"/>
      <c r="K16" s="125"/>
      <c r="L16" s="125" t="s">
        <v>7</v>
      </c>
      <c r="M16" s="125"/>
      <c r="N16" s="125"/>
      <c r="O16" s="125"/>
      <c r="P16" s="125"/>
      <c r="Q16" s="125"/>
      <c r="R16" s="125"/>
      <c r="S16" s="117"/>
      <c r="T16" s="117"/>
      <c r="U16" s="117"/>
      <c r="V16" s="117"/>
      <c r="W16" s="109"/>
      <c r="X16" s="20"/>
      <c r="Y16" s="20"/>
      <c r="Z16" s="21"/>
      <c r="AA16" s="21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 ht="13.5" customHeight="1">
      <c r="A17" s="107"/>
      <c r="B17" s="109"/>
      <c r="C17" s="109"/>
      <c r="D17" s="107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17"/>
      <c r="T17" s="117"/>
      <c r="U17" s="117"/>
      <c r="V17" s="117"/>
      <c r="W17" s="109"/>
      <c r="X17" s="20"/>
      <c r="Y17" s="20"/>
      <c r="Z17" s="21"/>
      <c r="AA17" s="21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 ht="43.5" customHeight="1">
      <c r="A18" s="107"/>
      <c r="B18" s="109"/>
      <c r="C18" s="109"/>
      <c r="D18" s="107"/>
      <c r="E18" s="22" t="s">
        <v>11</v>
      </c>
      <c r="F18" s="125" t="s">
        <v>10</v>
      </c>
      <c r="G18" s="125"/>
      <c r="H18" s="125"/>
      <c r="I18" s="125"/>
      <c r="J18" s="125"/>
      <c r="K18" s="125"/>
      <c r="L18" s="22" t="s">
        <v>11</v>
      </c>
      <c r="M18" s="125" t="s">
        <v>10</v>
      </c>
      <c r="N18" s="125"/>
      <c r="O18" s="125"/>
      <c r="P18" s="125"/>
      <c r="Q18" s="125"/>
      <c r="R18" s="125"/>
      <c r="S18" s="115" t="s">
        <v>11</v>
      </c>
      <c r="T18" s="116"/>
      <c r="U18" s="115" t="s">
        <v>10</v>
      </c>
      <c r="V18" s="116"/>
      <c r="W18" s="109"/>
      <c r="X18" s="20"/>
      <c r="Y18" s="20"/>
      <c r="Z18" s="21"/>
      <c r="AA18" s="21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 ht="71.25" customHeight="1">
      <c r="A19" s="108"/>
      <c r="B19" s="109"/>
      <c r="C19" s="109"/>
      <c r="D19" s="108"/>
      <c r="E19" s="27" t="s">
        <v>21</v>
      </c>
      <c r="F19" s="27" t="s">
        <v>21</v>
      </c>
      <c r="G19" s="12" t="s">
        <v>2</v>
      </c>
      <c r="H19" s="12" t="s">
        <v>3</v>
      </c>
      <c r="I19" s="12" t="s">
        <v>12</v>
      </c>
      <c r="J19" s="12" t="s">
        <v>1</v>
      </c>
      <c r="K19" s="12" t="s">
        <v>8</v>
      </c>
      <c r="L19" s="27" t="s">
        <v>21</v>
      </c>
      <c r="M19" s="27" t="s">
        <v>21</v>
      </c>
      <c r="N19" s="12" t="s">
        <v>2</v>
      </c>
      <c r="O19" s="12" t="s">
        <v>3</v>
      </c>
      <c r="P19" s="12" t="s">
        <v>12</v>
      </c>
      <c r="Q19" s="12" t="s">
        <v>1</v>
      </c>
      <c r="R19" s="12" t="s">
        <v>8</v>
      </c>
      <c r="S19" s="26" t="s">
        <v>23</v>
      </c>
      <c r="T19" s="23" t="s">
        <v>17</v>
      </c>
      <c r="U19" s="26" t="s">
        <v>23</v>
      </c>
      <c r="V19" s="23" t="s">
        <v>17</v>
      </c>
      <c r="W19" s="109"/>
      <c r="X19" s="20"/>
      <c r="Y19" s="20"/>
      <c r="Z19" s="21"/>
      <c r="AA19" s="21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>
      <c r="A20" s="24">
        <v>1</v>
      </c>
      <c r="B20" s="24">
        <v>2</v>
      </c>
      <c r="C20" s="24">
        <v>3</v>
      </c>
      <c r="D20" s="25">
        <v>4</v>
      </c>
      <c r="E20" s="24">
        <v>5</v>
      </c>
      <c r="F20" s="24">
        <f t="shared" ref="F20:W20" si="0">E20+1</f>
        <v>6</v>
      </c>
      <c r="G20" s="24">
        <f t="shared" si="0"/>
        <v>7</v>
      </c>
      <c r="H20" s="24">
        <f t="shared" si="0"/>
        <v>8</v>
      </c>
      <c r="I20" s="24">
        <f t="shared" si="0"/>
        <v>9</v>
      </c>
      <c r="J20" s="24">
        <f t="shared" si="0"/>
        <v>10</v>
      </c>
      <c r="K20" s="24">
        <f t="shared" si="0"/>
        <v>11</v>
      </c>
      <c r="L20" s="24">
        <f t="shared" si="0"/>
        <v>12</v>
      </c>
      <c r="M20" s="24">
        <f t="shared" si="0"/>
        <v>13</v>
      </c>
      <c r="N20" s="24">
        <f t="shared" si="0"/>
        <v>14</v>
      </c>
      <c r="O20" s="24">
        <f t="shared" si="0"/>
        <v>15</v>
      </c>
      <c r="P20" s="24">
        <f t="shared" si="0"/>
        <v>16</v>
      </c>
      <c r="Q20" s="24">
        <f t="shared" si="0"/>
        <v>17</v>
      </c>
      <c r="R20" s="24">
        <f t="shared" si="0"/>
        <v>18</v>
      </c>
      <c r="S20" s="24">
        <f t="shared" si="0"/>
        <v>19</v>
      </c>
      <c r="T20" s="24">
        <f t="shared" si="0"/>
        <v>20</v>
      </c>
      <c r="U20" s="24">
        <f t="shared" si="0"/>
        <v>21</v>
      </c>
      <c r="V20" s="24">
        <f t="shared" si="0"/>
        <v>22</v>
      </c>
      <c r="W20" s="24">
        <f t="shared" si="0"/>
        <v>23</v>
      </c>
      <c r="X20" s="20"/>
      <c r="Y20" s="20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s="11" customFormat="1" ht="36.75" customHeight="1">
      <c r="A21" s="29"/>
      <c r="B21" s="30" t="s">
        <v>18</v>
      </c>
      <c r="C21" s="29" t="s">
        <v>28</v>
      </c>
      <c r="D21" s="29">
        <f>IF(NOT(SUM(D22,D23)=0),SUM(D22,D23),"нд")</f>
        <v>130.911</v>
      </c>
      <c r="E21" s="29">
        <f t="shared" ref="E21:R21" si="1">SUM(E22,E23)</f>
        <v>0</v>
      </c>
      <c r="F21" s="29">
        <f t="shared" si="1"/>
        <v>23.808</v>
      </c>
      <c r="G21" s="29">
        <f t="shared" si="1"/>
        <v>0.1</v>
      </c>
      <c r="H21" s="29">
        <f t="shared" si="1"/>
        <v>0</v>
      </c>
      <c r="I21" s="29">
        <f t="shared" si="1"/>
        <v>3.4770000000000003</v>
      </c>
      <c r="J21" s="29">
        <f t="shared" si="1"/>
        <v>0</v>
      </c>
      <c r="K21" s="31">
        <f t="shared" si="1"/>
        <v>31</v>
      </c>
      <c r="L21" s="29">
        <f t="shared" si="1"/>
        <v>0</v>
      </c>
      <c r="M21" s="29">
        <f t="shared" si="1"/>
        <v>21.527000000000001</v>
      </c>
      <c r="N21" s="29">
        <f t="shared" si="1"/>
        <v>0.1</v>
      </c>
      <c r="O21" s="29">
        <f t="shared" si="1"/>
        <v>0</v>
      </c>
      <c r="P21" s="29">
        <f t="shared" si="1"/>
        <v>2.8559999999999999</v>
      </c>
      <c r="Q21" s="29">
        <f t="shared" si="1"/>
        <v>0</v>
      </c>
      <c r="R21" s="31">
        <f t="shared" si="1"/>
        <v>31</v>
      </c>
      <c r="S21" s="29">
        <f t="shared" ref="S21" si="2">SUM(S22,S23)</f>
        <v>0</v>
      </c>
      <c r="T21" s="32">
        <f t="shared" ref="T21:T30" si="3">IF(L21&gt;0,(IF((SUM(E21)=0), 1,(L21/SUM(E21)-1))),(IF((SUM(E21)=0), 0,(L21/SUM(E21)-1))))</f>
        <v>0</v>
      </c>
      <c r="U21" s="29">
        <f t="shared" ref="U21" si="4">SUM(U22,U23)</f>
        <v>-2.281000000000001</v>
      </c>
      <c r="V21" s="32">
        <f t="shared" ref="V21:V30" si="5">IF(M21&gt;0,(IF((SUM(F21)=0), 1,(M21/SUM(F21)-1))),(IF((SUM(F21)=0), 0,(M21/SUM(F21)-1))))</f>
        <v>-9.5808131720430012E-2</v>
      </c>
      <c r="W21" s="29" t="s">
        <v>29</v>
      </c>
      <c r="X21" s="33"/>
    </row>
    <row r="22" spans="1:52" s="11" customFormat="1">
      <c r="A22" s="29"/>
      <c r="B22" s="34" t="s">
        <v>30</v>
      </c>
      <c r="C22" s="35" t="s">
        <v>28</v>
      </c>
      <c r="D22" s="36">
        <f>IF(NOT(SUM(D30,D39,D44,D51,D100,D116)=0),SUM(D30,D39,D44,D51,D100,D116),"нд")</f>
        <v>56.491</v>
      </c>
      <c r="E22" s="36">
        <f t="shared" ref="E22:R22" si="6">SUM(E30,E39,E44,E51,E100,E116)</f>
        <v>0</v>
      </c>
      <c r="F22" s="36">
        <f t="shared" si="6"/>
        <v>7.9670000000000005</v>
      </c>
      <c r="G22" s="36">
        <f t="shared" si="6"/>
        <v>0</v>
      </c>
      <c r="H22" s="36">
        <f t="shared" si="6"/>
        <v>0</v>
      </c>
      <c r="I22" s="36">
        <f t="shared" si="6"/>
        <v>0</v>
      </c>
      <c r="J22" s="36">
        <f t="shared" si="6"/>
        <v>0</v>
      </c>
      <c r="K22" s="37">
        <f t="shared" si="6"/>
        <v>5</v>
      </c>
      <c r="L22" s="36">
        <f t="shared" si="6"/>
        <v>0</v>
      </c>
      <c r="M22" s="36">
        <f t="shared" si="6"/>
        <v>6.492</v>
      </c>
      <c r="N22" s="36">
        <f t="shared" si="6"/>
        <v>0</v>
      </c>
      <c r="O22" s="36">
        <f t="shared" si="6"/>
        <v>0</v>
      </c>
      <c r="P22" s="36">
        <f t="shared" si="6"/>
        <v>0</v>
      </c>
      <c r="Q22" s="36">
        <f t="shared" si="6"/>
        <v>0</v>
      </c>
      <c r="R22" s="37">
        <f t="shared" si="6"/>
        <v>5</v>
      </c>
      <c r="S22" s="36">
        <f t="shared" ref="S22" si="7">SUM(S30,S39,S44,S51,S100,S116)</f>
        <v>0</v>
      </c>
      <c r="T22" s="38">
        <f t="shared" si="3"/>
        <v>0</v>
      </c>
      <c r="U22" s="36">
        <f t="shared" ref="U22" si="8">SUM(U30,U39,U44,U51,U100,U116)</f>
        <v>-1.4750000000000005</v>
      </c>
      <c r="V22" s="38">
        <f t="shared" si="5"/>
        <v>-0.18513869712564335</v>
      </c>
      <c r="W22" s="35" t="s">
        <v>29</v>
      </c>
    </row>
    <row r="23" spans="1:52" s="11" customFormat="1" ht="31.5">
      <c r="A23" s="29"/>
      <c r="B23" s="39" t="s">
        <v>31</v>
      </c>
      <c r="C23" s="40" t="s">
        <v>28</v>
      </c>
      <c r="D23" s="40">
        <f>IF(NOT(SUM(D63,D110,D121,D131,D136)=0),SUM(D63,D110,D121,D131,D136),"нд")</f>
        <v>74.419999999999987</v>
      </c>
      <c r="E23" s="40">
        <f t="shared" ref="E23:R23" si="9">SUM(E63,E110,E121,E131,E136)</f>
        <v>0</v>
      </c>
      <c r="F23" s="40">
        <f t="shared" si="9"/>
        <v>15.840999999999999</v>
      </c>
      <c r="G23" s="40">
        <f t="shared" si="9"/>
        <v>0.1</v>
      </c>
      <c r="H23" s="40">
        <f t="shared" si="9"/>
        <v>0</v>
      </c>
      <c r="I23" s="40">
        <f t="shared" si="9"/>
        <v>3.4770000000000003</v>
      </c>
      <c r="J23" s="40">
        <f t="shared" si="9"/>
        <v>0</v>
      </c>
      <c r="K23" s="41">
        <f t="shared" si="9"/>
        <v>26</v>
      </c>
      <c r="L23" s="40">
        <f t="shared" si="9"/>
        <v>0</v>
      </c>
      <c r="M23" s="40">
        <f t="shared" si="9"/>
        <v>15.035</v>
      </c>
      <c r="N23" s="40">
        <f t="shared" si="9"/>
        <v>0.1</v>
      </c>
      <c r="O23" s="40">
        <f t="shared" si="9"/>
        <v>0</v>
      </c>
      <c r="P23" s="40">
        <f t="shared" si="9"/>
        <v>2.8559999999999999</v>
      </c>
      <c r="Q23" s="40">
        <f t="shared" si="9"/>
        <v>0</v>
      </c>
      <c r="R23" s="41">
        <f t="shared" si="9"/>
        <v>26</v>
      </c>
      <c r="S23" s="40">
        <f t="shared" ref="S23" si="10">SUM(S63,S110,S121,S131,S136)</f>
        <v>0</v>
      </c>
      <c r="T23" s="42">
        <f t="shared" si="3"/>
        <v>0</v>
      </c>
      <c r="U23" s="40">
        <f t="shared" ref="U23" si="11">SUM(U63,U110,U121,U131,U136)</f>
        <v>-0.80600000000000049</v>
      </c>
      <c r="V23" s="42">
        <f t="shared" si="5"/>
        <v>-5.0880626223091974E-2</v>
      </c>
      <c r="W23" s="40" t="s">
        <v>29</v>
      </c>
    </row>
    <row r="24" spans="1:52" s="11" customFormat="1" ht="33" customHeight="1">
      <c r="A24" s="43">
        <v>1</v>
      </c>
      <c r="B24" s="44" t="s">
        <v>32</v>
      </c>
      <c r="C24" s="45" t="s">
        <v>28</v>
      </c>
      <c r="D24" s="29">
        <f>IF(NOT(SUM(D25,D98)=0),SUM(D25,D98),"нд")</f>
        <v>105.59</v>
      </c>
      <c r="E24" s="29">
        <f t="shared" ref="E24:K24" si="12">SUM(E25,E98)</f>
        <v>0</v>
      </c>
      <c r="F24" s="29">
        <f t="shared" si="12"/>
        <v>17.055</v>
      </c>
      <c r="G24" s="29">
        <f t="shared" si="12"/>
        <v>0</v>
      </c>
      <c r="H24" s="29">
        <f t="shared" si="12"/>
        <v>0</v>
      </c>
      <c r="I24" s="29">
        <f t="shared" si="12"/>
        <v>0</v>
      </c>
      <c r="J24" s="29">
        <f t="shared" si="12"/>
        <v>0</v>
      </c>
      <c r="K24" s="31">
        <f t="shared" si="12"/>
        <v>31</v>
      </c>
      <c r="L24" s="29">
        <f t="shared" ref="L24:S24" si="13">SUM(L25,L98)</f>
        <v>0</v>
      </c>
      <c r="M24" s="29">
        <f t="shared" si="13"/>
        <v>14.994999999999999</v>
      </c>
      <c r="N24" s="29">
        <f t="shared" si="13"/>
        <v>0</v>
      </c>
      <c r="O24" s="29">
        <f t="shared" si="13"/>
        <v>0</v>
      </c>
      <c r="P24" s="29">
        <f t="shared" si="13"/>
        <v>0</v>
      </c>
      <c r="Q24" s="29">
        <f t="shared" si="13"/>
        <v>0</v>
      </c>
      <c r="R24" s="31">
        <f t="shared" si="13"/>
        <v>31</v>
      </c>
      <c r="S24" s="29">
        <f t="shared" si="13"/>
        <v>0</v>
      </c>
      <c r="T24" s="32">
        <f t="shared" si="3"/>
        <v>0</v>
      </c>
      <c r="U24" s="29">
        <f t="shared" ref="U24" si="14">SUM(U25,U98)</f>
        <v>-2.0600000000000014</v>
      </c>
      <c r="V24" s="32">
        <f t="shared" si="5"/>
        <v>-0.12078569334506017</v>
      </c>
      <c r="W24" s="29" t="s">
        <v>29</v>
      </c>
    </row>
    <row r="25" spans="1:52" s="11" customFormat="1" ht="52.5" customHeight="1">
      <c r="A25" s="46" t="s">
        <v>33</v>
      </c>
      <c r="B25" s="44" t="s">
        <v>34</v>
      </c>
      <c r="C25" s="45" t="s">
        <v>28</v>
      </c>
      <c r="D25" s="29">
        <f t="shared" ref="D25" si="15">IF(NOT(SUM(D26)=0),SUM(D26),"нд")</f>
        <v>78.653000000000006</v>
      </c>
      <c r="E25" s="29">
        <f t="shared" ref="E25" si="16">SUM(E26)</f>
        <v>0</v>
      </c>
      <c r="F25" s="29">
        <f t="shared" ref="F25:R25" si="17">SUM(F26)</f>
        <v>11.277999999999999</v>
      </c>
      <c r="G25" s="29">
        <f t="shared" si="17"/>
        <v>0</v>
      </c>
      <c r="H25" s="29">
        <f t="shared" si="17"/>
        <v>0</v>
      </c>
      <c r="I25" s="29">
        <f t="shared" si="17"/>
        <v>0</v>
      </c>
      <c r="J25" s="29">
        <f t="shared" si="17"/>
        <v>0</v>
      </c>
      <c r="K25" s="31">
        <f t="shared" si="17"/>
        <v>22</v>
      </c>
      <c r="L25" s="29">
        <f t="shared" si="17"/>
        <v>0</v>
      </c>
      <c r="M25" s="29">
        <f t="shared" si="17"/>
        <v>9.9979999999999993</v>
      </c>
      <c r="N25" s="29">
        <f t="shared" si="17"/>
        <v>0</v>
      </c>
      <c r="O25" s="29">
        <f t="shared" si="17"/>
        <v>0</v>
      </c>
      <c r="P25" s="29">
        <f t="shared" si="17"/>
        <v>0</v>
      </c>
      <c r="Q25" s="29">
        <f t="shared" si="17"/>
        <v>0</v>
      </c>
      <c r="R25" s="31">
        <f t="shared" si="17"/>
        <v>22</v>
      </c>
      <c r="S25" s="29">
        <f t="shared" ref="S25:U25" si="18">SUM(S26)</f>
        <v>0</v>
      </c>
      <c r="T25" s="32">
        <f t="shared" si="3"/>
        <v>0</v>
      </c>
      <c r="U25" s="29">
        <f t="shared" si="18"/>
        <v>-1.2800000000000009</v>
      </c>
      <c r="V25" s="32">
        <f t="shared" si="5"/>
        <v>-0.11349530058521007</v>
      </c>
      <c r="W25" s="29" t="s">
        <v>29</v>
      </c>
    </row>
    <row r="26" spans="1:52" s="11" customFormat="1" ht="21.75" customHeight="1">
      <c r="A26" s="46" t="s">
        <v>35</v>
      </c>
      <c r="B26" s="47" t="s">
        <v>36</v>
      </c>
      <c r="C26" s="45" t="s">
        <v>28</v>
      </c>
      <c r="D26" s="29">
        <f>IF(NOT(SUM(D27,D49)=0),SUM(D27,D49),"нд")</f>
        <v>78.653000000000006</v>
      </c>
      <c r="E26" s="29">
        <f t="shared" ref="E26:R26" si="19">SUM(E27,E49)</f>
        <v>0</v>
      </c>
      <c r="F26" s="29">
        <f t="shared" si="19"/>
        <v>11.277999999999999</v>
      </c>
      <c r="G26" s="29">
        <f t="shared" si="19"/>
        <v>0</v>
      </c>
      <c r="H26" s="29">
        <f t="shared" si="19"/>
        <v>0</v>
      </c>
      <c r="I26" s="29">
        <f t="shared" si="19"/>
        <v>0</v>
      </c>
      <c r="J26" s="29">
        <f t="shared" si="19"/>
        <v>0</v>
      </c>
      <c r="K26" s="31">
        <f t="shared" si="19"/>
        <v>22</v>
      </c>
      <c r="L26" s="29">
        <f t="shared" si="19"/>
        <v>0</v>
      </c>
      <c r="M26" s="29">
        <f t="shared" si="19"/>
        <v>9.9979999999999993</v>
      </c>
      <c r="N26" s="29">
        <f t="shared" si="19"/>
        <v>0</v>
      </c>
      <c r="O26" s="29">
        <f t="shared" si="19"/>
        <v>0</v>
      </c>
      <c r="P26" s="29">
        <f t="shared" si="19"/>
        <v>0</v>
      </c>
      <c r="Q26" s="29">
        <f t="shared" si="19"/>
        <v>0</v>
      </c>
      <c r="R26" s="31">
        <f t="shared" si="19"/>
        <v>22</v>
      </c>
      <c r="S26" s="29">
        <f t="shared" ref="S26" si="20">SUM(S27,S49)</f>
        <v>0</v>
      </c>
      <c r="T26" s="32">
        <f t="shared" si="3"/>
        <v>0</v>
      </c>
      <c r="U26" s="29">
        <f t="shared" ref="U26" si="21">SUM(U27,U49)</f>
        <v>-1.2800000000000009</v>
      </c>
      <c r="V26" s="32">
        <f t="shared" si="5"/>
        <v>-0.11349530058521007</v>
      </c>
      <c r="W26" s="29" t="s">
        <v>29</v>
      </c>
    </row>
    <row r="27" spans="1:52" s="11" customFormat="1" ht="27" customHeight="1">
      <c r="A27" s="46" t="s">
        <v>37</v>
      </c>
      <c r="B27" s="47" t="s">
        <v>38</v>
      </c>
      <c r="C27" s="45" t="s">
        <v>28</v>
      </c>
      <c r="D27" s="29">
        <f>IF(NOT(SUM(D28,D42)=0),SUM(D28,D42),"нд")</f>
        <v>29.711000000000002</v>
      </c>
      <c r="E27" s="29">
        <f t="shared" ref="E27:R27" si="22">SUM(E28,E42)</f>
        <v>0</v>
      </c>
      <c r="F27" s="29">
        <f t="shared" si="22"/>
        <v>3.1230000000000002</v>
      </c>
      <c r="G27" s="29">
        <f t="shared" si="22"/>
        <v>0</v>
      </c>
      <c r="H27" s="29">
        <f t="shared" si="22"/>
        <v>0</v>
      </c>
      <c r="I27" s="29">
        <f t="shared" si="22"/>
        <v>0</v>
      </c>
      <c r="J27" s="29">
        <f t="shared" si="22"/>
        <v>0</v>
      </c>
      <c r="K27" s="31">
        <f t="shared" si="22"/>
        <v>0</v>
      </c>
      <c r="L27" s="29">
        <f t="shared" si="22"/>
        <v>0</v>
      </c>
      <c r="M27" s="29">
        <f t="shared" si="22"/>
        <v>2.3439999999999999</v>
      </c>
      <c r="N27" s="29">
        <f t="shared" si="22"/>
        <v>0</v>
      </c>
      <c r="O27" s="29">
        <f t="shared" si="22"/>
        <v>0</v>
      </c>
      <c r="P27" s="29">
        <f t="shared" si="22"/>
        <v>0</v>
      </c>
      <c r="Q27" s="29">
        <f t="shared" si="22"/>
        <v>0</v>
      </c>
      <c r="R27" s="31">
        <f t="shared" si="22"/>
        <v>0</v>
      </c>
      <c r="S27" s="29">
        <f t="shared" ref="S27" si="23">SUM(S28,S42)</f>
        <v>0</v>
      </c>
      <c r="T27" s="32">
        <f t="shared" si="3"/>
        <v>0</v>
      </c>
      <c r="U27" s="29">
        <f t="shared" ref="U27" si="24">SUM(U28,U42)</f>
        <v>-0.77900000000000036</v>
      </c>
      <c r="V27" s="32">
        <f t="shared" si="5"/>
        <v>-0.24943964137047725</v>
      </c>
      <c r="W27" s="29" t="s">
        <v>29</v>
      </c>
    </row>
    <row r="28" spans="1:52" s="11" customFormat="1">
      <c r="A28" s="46" t="s">
        <v>39</v>
      </c>
      <c r="B28" s="47" t="s">
        <v>40</v>
      </c>
      <c r="C28" s="45" t="s">
        <v>28</v>
      </c>
      <c r="D28" s="29">
        <f>IF(NOT(SUM(D29,D38)=0),SUM(D29,D38),"нд")</f>
        <v>8.8889999999999993</v>
      </c>
      <c r="E28" s="29">
        <f t="shared" ref="E28:R28" si="25">SUM(E29,E38)</f>
        <v>0</v>
      </c>
      <c r="F28" s="29">
        <f t="shared" si="25"/>
        <v>0</v>
      </c>
      <c r="G28" s="29">
        <f t="shared" si="25"/>
        <v>0</v>
      </c>
      <c r="H28" s="29">
        <f t="shared" si="25"/>
        <v>0</v>
      </c>
      <c r="I28" s="29">
        <f t="shared" si="25"/>
        <v>0</v>
      </c>
      <c r="J28" s="29">
        <f t="shared" si="25"/>
        <v>0</v>
      </c>
      <c r="K28" s="31">
        <f t="shared" si="25"/>
        <v>0</v>
      </c>
      <c r="L28" s="29">
        <f t="shared" si="25"/>
        <v>0</v>
      </c>
      <c r="M28" s="29">
        <f t="shared" si="25"/>
        <v>0</v>
      </c>
      <c r="N28" s="29">
        <f t="shared" si="25"/>
        <v>0</v>
      </c>
      <c r="O28" s="29">
        <f t="shared" si="25"/>
        <v>0</v>
      </c>
      <c r="P28" s="29">
        <f t="shared" si="25"/>
        <v>0</v>
      </c>
      <c r="Q28" s="29">
        <f t="shared" si="25"/>
        <v>0</v>
      </c>
      <c r="R28" s="31">
        <f t="shared" si="25"/>
        <v>0</v>
      </c>
      <c r="S28" s="29">
        <f t="shared" ref="S28" si="26">SUM(S29,S38)</f>
        <v>0</v>
      </c>
      <c r="T28" s="32">
        <f t="shared" si="3"/>
        <v>0</v>
      </c>
      <c r="U28" s="29">
        <f t="shared" ref="U28" si="27">SUM(U29,U38)</f>
        <v>0</v>
      </c>
      <c r="V28" s="32">
        <f t="shared" si="5"/>
        <v>0</v>
      </c>
      <c r="W28" s="29" t="s">
        <v>29</v>
      </c>
    </row>
    <row r="29" spans="1:52" s="11" customFormat="1">
      <c r="A29" s="43" t="s">
        <v>41</v>
      </c>
      <c r="B29" s="48" t="s">
        <v>42</v>
      </c>
      <c r="C29" s="45" t="s">
        <v>28</v>
      </c>
      <c r="D29" s="29">
        <f t="shared" ref="D29" si="28">IF(NOT(SUM(D30)=0),SUM(D30),"нд")</f>
        <v>7.3920000000000003</v>
      </c>
      <c r="E29" s="29">
        <f t="shared" ref="E29" si="29">SUM(E30)</f>
        <v>0</v>
      </c>
      <c r="F29" s="29">
        <f t="shared" ref="F29:R29" si="30">SUM(F30)</f>
        <v>0</v>
      </c>
      <c r="G29" s="29">
        <f t="shared" si="30"/>
        <v>0</v>
      </c>
      <c r="H29" s="29">
        <f t="shared" si="30"/>
        <v>0</v>
      </c>
      <c r="I29" s="29">
        <f t="shared" si="30"/>
        <v>0</v>
      </c>
      <c r="J29" s="29">
        <f t="shared" si="30"/>
        <v>0</v>
      </c>
      <c r="K29" s="31">
        <f t="shared" si="30"/>
        <v>0</v>
      </c>
      <c r="L29" s="29">
        <f t="shared" si="30"/>
        <v>0</v>
      </c>
      <c r="M29" s="29">
        <f t="shared" si="30"/>
        <v>0</v>
      </c>
      <c r="N29" s="29">
        <f t="shared" si="30"/>
        <v>0</v>
      </c>
      <c r="O29" s="29">
        <f t="shared" si="30"/>
        <v>0</v>
      </c>
      <c r="P29" s="29">
        <f t="shared" si="30"/>
        <v>0</v>
      </c>
      <c r="Q29" s="29">
        <f t="shared" si="30"/>
        <v>0</v>
      </c>
      <c r="R29" s="31">
        <f t="shared" si="30"/>
        <v>0</v>
      </c>
      <c r="S29" s="29">
        <f t="shared" ref="S29:U29" si="31">SUM(S30)</f>
        <v>0</v>
      </c>
      <c r="T29" s="32">
        <f t="shared" si="3"/>
        <v>0</v>
      </c>
      <c r="U29" s="29">
        <f t="shared" si="31"/>
        <v>0</v>
      </c>
      <c r="V29" s="32">
        <f t="shared" si="5"/>
        <v>0</v>
      </c>
      <c r="W29" s="29" t="s">
        <v>29</v>
      </c>
    </row>
    <row r="30" spans="1:52" s="11" customFormat="1">
      <c r="A30" s="49" t="s">
        <v>43</v>
      </c>
      <c r="B30" s="50" t="s">
        <v>44</v>
      </c>
      <c r="C30" s="51" t="s">
        <v>28</v>
      </c>
      <c r="D30" s="36">
        <f>IF(NOT(SUM(D31:D37)=0),SUM(D31:D37),"нд")</f>
        <v>7.3920000000000003</v>
      </c>
      <c r="E30" s="36">
        <f t="shared" ref="E30" si="32">SUM(E31:E37)</f>
        <v>0</v>
      </c>
      <c r="F30" s="36">
        <f t="shared" ref="F30:R30" si="33">SUM(F31:F37)</f>
        <v>0</v>
      </c>
      <c r="G30" s="36">
        <f t="shared" si="33"/>
        <v>0</v>
      </c>
      <c r="H30" s="36">
        <f t="shared" si="33"/>
        <v>0</v>
      </c>
      <c r="I30" s="36">
        <f t="shared" si="33"/>
        <v>0</v>
      </c>
      <c r="J30" s="36">
        <f t="shared" si="33"/>
        <v>0</v>
      </c>
      <c r="K30" s="37">
        <f t="shared" si="33"/>
        <v>0</v>
      </c>
      <c r="L30" s="36">
        <f t="shared" si="33"/>
        <v>0</v>
      </c>
      <c r="M30" s="36">
        <f t="shared" si="33"/>
        <v>0</v>
      </c>
      <c r="N30" s="36">
        <f t="shared" si="33"/>
        <v>0</v>
      </c>
      <c r="O30" s="36">
        <f t="shared" si="33"/>
        <v>0</v>
      </c>
      <c r="P30" s="36">
        <f t="shared" si="33"/>
        <v>0</v>
      </c>
      <c r="Q30" s="36">
        <f t="shared" si="33"/>
        <v>0</v>
      </c>
      <c r="R30" s="37">
        <f t="shared" si="33"/>
        <v>0</v>
      </c>
      <c r="S30" s="36">
        <f t="shared" ref="S30" si="34">SUM(S31:S37)</f>
        <v>0</v>
      </c>
      <c r="T30" s="38">
        <f t="shared" si="3"/>
        <v>0</v>
      </c>
      <c r="U30" s="36">
        <f t="shared" ref="U30" si="35">SUM(U31:U37)</f>
        <v>0</v>
      </c>
      <c r="V30" s="38">
        <f t="shared" si="5"/>
        <v>0</v>
      </c>
      <c r="W30" s="35" t="s">
        <v>29</v>
      </c>
    </row>
    <row r="31" spans="1:52" s="11" customFormat="1" ht="52.5" customHeight="1">
      <c r="A31" s="52" t="s">
        <v>45</v>
      </c>
      <c r="B31" s="53" t="s">
        <v>46</v>
      </c>
      <c r="C31" s="54" t="s">
        <v>47</v>
      </c>
      <c r="D31" s="55" t="s">
        <v>29</v>
      </c>
      <c r="E31" s="56">
        <v>0</v>
      </c>
      <c r="F31" s="56">
        <v>0</v>
      </c>
      <c r="G31" s="56">
        <v>0</v>
      </c>
      <c r="H31" s="56">
        <v>0</v>
      </c>
      <c r="I31" s="56">
        <v>0</v>
      </c>
      <c r="J31" s="56">
        <v>0</v>
      </c>
      <c r="K31" s="57">
        <v>0</v>
      </c>
      <c r="L31" s="56">
        <v>0</v>
      </c>
      <c r="M31" s="56">
        <v>0</v>
      </c>
      <c r="N31" s="56">
        <v>0</v>
      </c>
      <c r="O31" s="56">
        <v>0</v>
      </c>
      <c r="P31" s="56">
        <v>0</v>
      </c>
      <c r="Q31" s="56">
        <v>0</v>
      </c>
      <c r="R31" s="57">
        <v>0</v>
      </c>
      <c r="S31" s="58">
        <f>L31-E31</f>
        <v>0</v>
      </c>
      <c r="T31" s="59">
        <f>IF(L31&gt;0,(IF((SUM(E31)=0), 1,(L31/SUM(E31)-1))),(IF((SUM(E31)=0), 0,(L31/SUM(E31)-1))))</f>
        <v>0</v>
      </c>
      <c r="U31" s="58">
        <f>M31-F31</f>
        <v>0</v>
      </c>
      <c r="V31" s="59">
        <f>IF(M31&gt;0,(IF((SUM(F31)=0), 1,(M31/SUM(F31)-1))),(IF((SUM(F31)=0), 0,(M31/SUM(F31)-1))))</f>
        <v>0</v>
      </c>
      <c r="W31" s="28" t="s">
        <v>29</v>
      </c>
    </row>
    <row r="32" spans="1:52" s="11" customFormat="1" ht="48" customHeight="1">
      <c r="A32" s="60" t="s">
        <v>48</v>
      </c>
      <c r="B32" s="61" t="s">
        <v>49</v>
      </c>
      <c r="C32" s="62" t="s">
        <v>50</v>
      </c>
      <c r="D32" s="55" t="s">
        <v>29</v>
      </c>
      <c r="E32" s="56">
        <v>0</v>
      </c>
      <c r="F32" s="56">
        <v>0</v>
      </c>
      <c r="G32" s="56">
        <v>0</v>
      </c>
      <c r="H32" s="56">
        <v>0</v>
      </c>
      <c r="I32" s="56">
        <v>0</v>
      </c>
      <c r="J32" s="56">
        <v>0</v>
      </c>
      <c r="K32" s="57">
        <v>0</v>
      </c>
      <c r="L32" s="56">
        <v>0</v>
      </c>
      <c r="M32" s="56">
        <v>0</v>
      </c>
      <c r="N32" s="56">
        <v>0</v>
      </c>
      <c r="O32" s="56">
        <v>0</v>
      </c>
      <c r="P32" s="56">
        <v>0</v>
      </c>
      <c r="Q32" s="56">
        <v>0</v>
      </c>
      <c r="R32" s="57">
        <v>0</v>
      </c>
      <c r="S32" s="58">
        <f t="shared" ref="S32:S37" si="36">L32-E32</f>
        <v>0</v>
      </c>
      <c r="T32" s="59">
        <f t="shared" ref="T32:T39" si="37">IF(L32&gt;0,(IF((SUM(E32)=0), 1,(L32/SUM(E32)-1))),(IF((SUM(E32)=0), 0,(L32/SUM(E32)-1))))</f>
        <v>0</v>
      </c>
      <c r="U32" s="58">
        <f t="shared" ref="U32:U37" si="38">M32-F32</f>
        <v>0</v>
      </c>
      <c r="V32" s="59">
        <f t="shared" ref="V32:V39" si="39">IF(M32&gt;0,(IF((SUM(F32)=0), 1,(M32/SUM(F32)-1))),(IF((SUM(F32)=0), 0,(M32/SUM(F32)-1))))</f>
        <v>0</v>
      </c>
      <c r="W32" s="28" t="s">
        <v>29</v>
      </c>
    </row>
    <row r="33" spans="1:23" s="11" customFormat="1" ht="47.25">
      <c r="A33" s="60" t="s">
        <v>51</v>
      </c>
      <c r="B33" s="61" t="s">
        <v>52</v>
      </c>
      <c r="C33" s="62" t="s">
        <v>53</v>
      </c>
      <c r="D33" s="55">
        <v>1.9430000000000001</v>
      </c>
      <c r="E33" s="56">
        <v>0</v>
      </c>
      <c r="F33" s="56">
        <v>0</v>
      </c>
      <c r="G33" s="56">
        <v>0</v>
      </c>
      <c r="H33" s="56">
        <v>0</v>
      </c>
      <c r="I33" s="56">
        <v>0</v>
      </c>
      <c r="J33" s="56">
        <v>0</v>
      </c>
      <c r="K33" s="57">
        <v>0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  <c r="R33" s="57">
        <v>0</v>
      </c>
      <c r="S33" s="58">
        <f t="shared" si="36"/>
        <v>0</v>
      </c>
      <c r="T33" s="59">
        <f t="shared" si="37"/>
        <v>0</v>
      </c>
      <c r="U33" s="58">
        <f t="shared" si="38"/>
        <v>0</v>
      </c>
      <c r="V33" s="59">
        <f t="shared" si="39"/>
        <v>0</v>
      </c>
      <c r="W33" s="28" t="s">
        <v>29</v>
      </c>
    </row>
    <row r="34" spans="1:23" s="11" customFormat="1" ht="31.5">
      <c r="A34" s="60" t="s">
        <v>54</v>
      </c>
      <c r="B34" s="61" t="s">
        <v>55</v>
      </c>
      <c r="C34" s="55" t="s">
        <v>56</v>
      </c>
      <c r="D34" s="55">
        <v>1.427</v>
      </c>
      <c r="E34" s="56">
        <v>0</v>
      </c>
      <c r="F34" s="56">
        <v>0</v>
      </c>
      <c r="G34" s="56">
        <v>0</v>
      </c>
      <c r="H34" s="56">
        <v>0</v>
      </c>
      <c r="I34" s="56">
        <v>0</v>
      </c>
      <c r="J34" s="56">
        <v>0</v>
      </c>
      <c r="K34" s="57">
        <v>0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  <c r="R34" s="57">
        <v>0</v>
      </c>
      <c r="S34" s="58">
        <f t="shared" si="36"/>
        <v>0</v>
      </c>
      <c r="T34" s="59">
        <f t="shared" si="37"/>
        <v>0</v>
      </c>
      <c r="U34" s="58">
        <f t="shared" si="38"/>
        <v>0</v>
      </c>
      <c r="V34" s="59">
        <f t="shared" si="39"/>
        <v>0</v>
      </c>
      <c r="W34" s="28" t="s">
        <v>29</v>
      </c>
    </row>
    <row r="35" spans="1:23" s="11" customFormat="1" ht="31.5">
      <c r="A35" s="60" t="s">
        <v>57</v>
      </c>
      <c r="B35" s="61" t="s">
        <v>58</v>
      </c>
      <c r="C35" s="55" t="s">
        <v>59</v>
      </c>
      <c r="D35" s="55">
        <v>1.427</v>
      </c>
      <c r="E35" s="56">
        <v>0</v>
      </c>
      <c r="F35" s="56">
        <v>0</v>
      </c>
      <c r="G35" s="56">
        <v>0</v>
      </c>
      <c r="H35" s="56">
        <v>0</v>
      </c>
      <c r="I35" s="56">
        <v>0</v>
      </c>
      <c r="J35" s="56">
        <v>0</v>
      </c>
      <c r="K35" s="57">
        <v>0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7">
        <v>0</v>
      </c>
      <c r="S35" s="58">
        <f t="shared" si="36"/>
        <v>0</v>
      </c>
      <c r="T35" s="59">
        <f t="shared" si="37"/>
        <v>0</v>
      </c>
      <c r="U35" s="58">
        <f t="shared" si="38"/>
        <v>0</v>
      </c>
      <c r="V35" s="59">
        <f t="shared" si="39"/>
        <v>0</v>
      </c>
      <c r="W35" s="28" t="s">
        <v>29</v>
      </c>
    </row>
    <row r="36" spans="1:23" s="11" customFormat="1" ht="31.5">
      <c r="A36" s="60" t="s">
        <v>60</v>
      </c>
      <c r="B36" s="61" t="s">
        <v>61</v>
      </c>
      <c r="C36" s="55" t="s">
        <v>62</v>
      </c>
      <c r="D36" s="55">
        <v>1.427</v>
      </c>
      <c r="E36" s="56">
        <v>0</v>
      </c>
      <c r="F36" s="56">
        <v>0</v>
      </c>
      <c r="G36" s="56">
        <v>0</v>
      </c>
      <c r="H36" s="56">
        <v>0</v>
      </c>
      <c r="I36" s="56">
        <v>0</v>
      </c>
      <c r="J36" s="56">
        <v>0</v>
      </c>
      <c r="K36" s="57">
        <v>0</v>
      </c>
      <c r="L36" s="56">
        <v>0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  <c r="R36" s="57">
        <v>0</v>
      </c>
      <c r="S36" s="58">
        <f t="shared" si="36"/>
        <v>0</v>
      </c>
      <c r="T36" s="59">
        <f t="shared" si="37"/>
        <v>0</v>
      </c>
      <c r="U36" s="58">
        <f t="shared" si="38"/>
        <v>0</v>
      </c>
      <c r="V36" s="59">
        <f t="shared" si="39"/>
        <v>0</v>
      </c>
      <c r="W36" s="28" t="s">
        <v>29</v>
      </c>
    </row>
    <row r="37" spans="1:23" s="11" customFormat="1" ht="47.25">
      <c r="A37" s="60" t="s">
        <v>63</v>
      </c>
      <c r="B37" s="61" t="s">
        <v>64</v>
      </c>
      <c r="C37" s="62" t="s">
        <v>65</v>
      </c>
      <c r="D37" s="55">
        <v>1.1679999999999999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7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7">
        <v>0</v>
      </c>
      <c r="S37" s="58">
        <f t="shared" si="36"/>
        <v>0</v>
      </c>
      <c r="T37" s="59">
        <f t="shared" si="37"/>
        <v>0</v>
      </c>
      <c r="U37" s="58">
        <f t="shared" si="38"/>
        <v>0</v>
      </c>
      <c r="V37" s="59">
        <f t="shared" si="39"/>
        <v>0</v>
      </c>
      <c r="W37" s="28" t="s">
        <v>29</v>
      </c>
    </row>
    <row r="38" spans="1:23" s="11" customFormat="1">
      <c r="A38" s="46" t="s">
        <v>66</v>
      </c>
      <c r="B38" s="48" t="s">
        <v>67</v>
      </c>
      <c r="C38" s="45" t="s">
        <v>28</v>
      </c>
      <c r="D38" s="29">
        <f t="shared" ref="D38" si="40">IF(NOT(SUM(D39)=0),SUM(D39),"нд")</f>
        <v>1.4969999999999999</v>
      </c>
      <c r="E38" s="29">
        <f t="shared" ref="E38:K38" si="41">SUM(E39)</f>
        <v>0</v>
      </c>
      <c r="F38" s="29">
        <f t="shared" si="41"/>
        <v>0</v>
      </c>
      <c r="G38" s="29">
        <f t="shared" si="41"/>
        <v>0</v>
      </c>
      <c r="H38" s="29">
        <f t="shared" si="41"/>
        <v>0</v>
      </c>
      <c r="I38" s="29">
        <f t="shared" si="41"/>
        <v>0</v>
      </c>
      <c r="J38" s="29">
        <f t="shared" si="41"/>
        <v>0</v>
      </c>
      <c r="K38" s="31">
        <f t="shared" si="41"/>
        <v>0</v>
      </c>
      <c r="L38" s="29">
        <f t="shared" ref="L38:U38" si="42">SUM(L39)</f>
        <v>0</v>
      </c>
      <c r="M38" s="29">
        <f t="shared" si="42"/>
        <v>0</v>
      </c>
      <c r="N38" s="29">
        <f t="shared" si="42"/>
        <v>0</v>
      </c>
      <c r="O38" s="29">
        <f t="shared" si="42"/>
        <v>0</v>
      </c>
      <c r="P38" s="29">
        <f t="shared" si="42"/>
        <v>0</v>
      </c>
      <c r="Q38" s="29">
        <f t="shared" si="42"/>
        <v>0</v>
      </c>
      <c r="R38" s="31">
        <f t="shared" si="42"/>
        <v>0</v>
      </c>
      <c r="S38" s="29">
        <f t="shared" si="42"/>
        <v>0</v>
      </c>
      <c r="T38" s="32">
        <f t="shared" si="37"/>
        <v>0</v>
      </c>
      <c r="U38" s="29">
        <f t="shared" si="42"/>
        <v>0</v>
      </c>
      <c r="V38" s="32">
        <f t="shared" si="39"/>
        <v>0</v>
      </c>
      <c r="W38" s="29" t="s">
        <v>29</v>
      </c>
    </row>
    <row r="39" spans="1:23" s="11" customFormat="1">
      <c r="A39" s="49" t="s">
        <v>68</v>
      </c>
      <c r="B39" s="50" t="s">
        <v>44</v>
      </c>
      <c r="C39" s="35" t="s">
        <v>28</v>
      </c>
      <c r="D39" s="36">
        <f>IF(NOT(SUM(D40:D41)=0),SUM(D40:D41),"нд")</f>
        <v>1.4969999999999999</v>
      </c>
      <c r="E39" s="36">
        <f t="shared" ref="E39:K39" si="43">SUM(E40:E41)</f>
        <v>0</v>
      </c>
      <c r="F39" s="36">
        <f t="shared" si="43"/>
        <v>0</v>
      </c>
      <c r="G39" s="36">
        <f t="shared" si="43"/>
        <v>0</v>
      </c>
      <c r="H39" s="36">
        <f t="shared" si="43"/>
        <v>0</v>
      </c>
      <c r="I39" s="36">
        <f t="shared" si="43"/>
        <v>0</v>
      </c>
      <c r="J39" s="36">
        <f t="shared" si="43"/>
        <v>0</v>
      </c>
      <c r="K39" s="37">
        <f t="shared" si="43"/>
        <v>0</v>
      </c>
      <c r="L39" s="36">
        <f t="shared" ref="L39:U39" si="44">SUM(L40:L41)</f>
        <v>0</v>
      </c>
      <c r="M39" s="36">
        <f t="shared" si="44"/>
        <v>0</v>
      </c>
      <c r="N39" s="36">
        <f t="shared" si="44"/>
        <v>0</v>
      </c>
      <c r="O39" s="36">
        <f t="shared" si="44"/>
        <v>0</v>
      </c>
      <c r="P39" s="36">
        <f t="shared" si="44"/>
        <v>0</v>
      </c>
      <c r="Q39" s="36">
        <f t="shared" si="44"/>
        <v>0</v>
      </c>
      <c r="R39" s="37">
        <f t="shared" si="44"/>
        <v>0</v>
      </c>
      <c r="S39" s="36">
        <f t="shared" si="44"/>
        <v>0</v>
      </c>
      <c r="T39" s="38">
        <f t="shared" si="37"/>
        <v>0</v>
      </c>
      <c r="U39" s="36">
        <f t="shared" si="44"/>
        <v>0</v>
      </c>
      <c r="V39" s="38">
        <f t="shared" si="39"/>
        <v>0</v>
      </c>
      <c r="W39" s="35" t="s">
        <v>29</v>
      </c>
    </row>
    <row r="40" spans="1:23" s="11" customFormat="1" ht="74.25" customHeight="1">
      <c r="A40" s="60" t="s">
        <v>69</v>
      </c>
      <c r="B40" s="61" t="s">
        <v>70</v>
      </c>
      <c r="C40" s="55" t="s">
        <v>71</v>
      </c>
      <c r="D40" s="55">
        <v>0.86799999999999999</v>
      </c>
      <c r="E40" s="56">
        <v>0</v>
      </c>
      <c r="F40" s="56">
        <v>0</v>
      </c>
      <c r="G40" s="56">
        <v>0</v>
      </c>
      <c r="H40" s="56">
        <v>0</v>
      </c>
      <c r="I40" s="56">
        <v>0</v>
      </c>
      <c r="J40" s="56">
        <v>0</v>
      </c>
      <c r="K40" s="57">
        <v>0</v>
      </c>
      <c r="L40" s="56">
        <v>0</v>
      </c>
      <c r="M40" s="56">
        <v>0</v>
      </c>
      <c r="N40" s="56">
        <v>0</v>
      </c>
      <c r="O40" s="56">
        <v>0</v>
      </c>
      <c r="P40" s="56">
        <v>0</v>
      </c>
      <c r="Q40" s="56">
        <v>0</v>
      </c>
      <c r="R40" s="57">
        <v>0</v>
      </c>
      <c r="S40" s="58">
        <f t="shared" ref="S40:S41" si="45">L40-E40</f>
        <v>0</v>
      </c>
      <c r="T40" s="59">
        <f t="shared" ref="T40:T44" si="46">IF(L40&gt;0,(IF((SUM(E40)=0), 1,(L40/SUM(E40)-1))),(IF((SUM(E40)=0), 0,(L40/SUM(E40)-1))))</f>
        <v>0</v>
      </c>
      <c r="U40" s="58">
        <f t="shared" ref="U40:U41" si="47">M40-F40</f>
        <v>0</v>
      </c>
      <c r="V40" s="59">
        <f t="shared" ref="V40:V44" si="48">IF(M40&gt;0,(IF((SUM(F40)=0), 1,(M40/SUM(F40)-1))),(IF((SUM(F40)=0), 0,(M40/SUM(F40)-1))))</f>
        <v>0</v>
      </c>
      <c r="W40" s="28" t="s">
        <v>29</v>
      </c>
    </row>
    <row r="41" spans="1:23" s="11" customFormat="1" ht="71.25" customHeight="1">
      <c r="A41" s="60" t="s">
        <v>72</v>
      </c>
      <c r="B41" s="61" t="s">
        <v>73</v>
      </c>
      <c r="C41" s="62" t="s">
        <v>74</v>
      </c>
      <c r="D41" s="55">
        <v>0.629</v>
      </c>
      <c r="E41" s="56">
        <v>0</v>
      </c>
      <c r="F41" s="56">
        <v>0</v>
      </c>
      <c r="G41" s="56">
        <v>0</v>
      </c>
      <c r="H41" s="56">
        <v>0</v>
      </c>
      <c r="I41" s="56">
        <v>0</v>
      </c>
      <c r="J41" s="56">
        <v>0</v>
      </c>
      <c r="K41" s="57">
        <v>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  <c r="R41" s="57">
        <v>0</v>
      </c>
      <c r="S41" s="58">
        <f t="shared" si="45"/>
        <v>0</v>
      </c>
      <c r="T41" s="59">
        <f t="shared" si="46"/>
        <v>0</v>
      </c>
      <c r="U41" s="58">
        <f t="shared" si="47"/>
        <v>0</v>
      </c>
      <c r="V41" s="59">
        <f t="shared" si="48"/>
        <v>0</v>
      </c>
      <c r="W41" s="28" t="s">
        <v>29</v>
      </c>
    </row>
    <row r="42" spans="1:23" s="11" customFormat="1">
      <c r="A42" s="46" t="s">
        <v>75</v>
      </c>
      <c r="B42" s="63" t="s">
        <v>76</v>
      </c>
      <c r="C42" s="45" t="s">
        <v>28</v>
      </c>
      <c r="D42" s="29">
        <f t="shared" ref="D42:D43" si="49">IF(NOT(SUM(D43)=0),SUM(D43),"нд")</f>
        <v>20.822000000000003</v>
      </c>
      <c r="E42" s="29">
        <f t="shared" ref="E42:K43" si="50">SUM(E43)</f>
        <v>0</v>
      </c>
      <c r="F42" s="29">
        <f t="shared" si="50"/>
        <v>3.1230000000000002</v>
      </c>
      <c r="G42" s="29">
        <f t="shared" si="50"/>
        <v>0</v>
      </c>
      <c r="H42" s="29">
        <f t="shared" si="50"/>
        <v>0</v>
      </c>
      <c r="I42" s="29">
        <f t="shared" si="50"/>
        <v>0</v>
      </c>
      <c r="J42" s="29">
        <f t="shared" si="50"/>
        <v>0</v>
      </c>
      <c r="K42" s="31">
        <f t="shared" si="50"/>
        <v>0</v>
      </c>
      <c r="L42" s="29">
        <f t="shared" ref="L42:R43" si="51">SUM(L43)</f>
        <v>0</v>
      </c>
      <c r="M42" s="29">
        <f t="shared" si="51"/>
        <v>2.3439999999999999</v>
      </c>
      <c r="N42" s="29">
        <f t="shared" si="51"/>
        <v>0</v>
      </c>
      <c r="O42" s="29">
        <f t="shared" si="51"/>
        <v>0</v>
      </c>
      <c r="P42" s="29">
        <f t="shared" si="51"/>
        <v>0</v>
      </c>
      <c r="Q42" s="29">
        <f t="shared" si="51"/>
        <v>0</v>
      </c>
      <c r="R42" s="31">
        <f t="shared" si="51"/>
        <v>0</v>
      </c>
      <c r="S42" s="29">
        <f t="shared" ref="S42" si="52">SUM(S43)</f>
        <v>0</v>
      </c>
      <c r="T42" s="32">
        <f t="shared" si="46"/>
        <v>0</v>
      </c>
      <c r="U42" s="29">
        <f t="shared" ref="S42:U43" si="53">SUM(U43)</f>
        <v>-0.77900000000000036</v>
      </c>
      <c r="V42" s="32">
        <f t="shared" si="48"/>
        <v>-0.24943964137047725</v>
      </c>
      <c r="W42" s="29" t="s">
        <v>29</v>
      </c>
    </row>
    <row r="43" spans="1:23" s="11" customFormat="1">
      <c r="A43" s="46" t="s">
        <v>77</v>
      </c>
      <c r="B43" s="48" t="s">
        <v>78</v>
      </c>
      <c r="C43" s="45" t="s">
        <v>28</v>
      </c>
      <c r="D43" s="29">
        <f t="shared" si="49"/>
        <v>20.822000000000003</v>
      </c>
      <c r="E43" s="29">
        <f t="shared" si="50"/>
        <v>0</v>
      </c>
      <c r="F43" s="29">
        <f t="shared" si="50"/>
        <v>3.1230000000000002</v>
      </c>
      <c r="G43" s="29">
        <f t="shared" si="50"/>
        <v>0</v>
      </c>
      <c r="H43" s="29">
        <f t="shared" si="50"/>
        <v>0</v>
      </c>
      <c r="I43" s="29">
        <f t="shared" si="50"/>
        <v>0</v>
      </c>
      <c r="J43" s="29">
        <f t="shared" si="50"/>
        <v>0</v>
      </c>
      <c r="K43" s="31">
        <f t="shared" si="50"/>
        <v>0</v>
      </c>
      <c r="L43" s="29">
        <f t="shared" si="51"/>
        <v>0</v>
      </c>
      <c r="M43" s="29">
        <f t="shared" si="51"/>
        <v>2.3439999999999999</v>
      </c>
      <c r="N43" s="29">
        <f t="shared" si="51"/>
        <v>0</v>
      </c>
      <c r="O43" s="29">
        <f t="shared" si="51"/>
        <v>0</v>
      </c>
      <c r="P43" s="29">
        <f t="shared" si="51"/>
        <v>0</v>
      </c>
      <c r="Q43" s="29">
        <f t="shared" si="51"/>
        <v>0</v>
      </c>
      <c r="R43" s="31">
        <f t="shared" si="51"/>
        <v>0</v>
      </c>
      <c r="S43" s="29">
        <f t="shared" si="53"/>
        <v>0</v>
      </c>
      <c r="T43" s="32">
        <f t="shared" si="46"/>
        <v>0</v>
      </c>
      <c r="U43" s="29">
        <f t="shared" si="53"/>
        <v>-0.77900000000000036</v>
      </c>
      <c r="V43" s="32">
        <f t="shared" si="48"/>
        <v>-0.24943964137047725</v>
      </c>
      <c r="W43" s="29" t="s">
        <v>29</v>
      </c>
    </row>
    <row r="44" spans="1:23" s="11" customFormat="1">
      <c r="A44" s="64" t="s">
        <v>79</v>
      </c>
      <c r="B44" s="50" t="s">
        <v>44</v>
      </c>
      <c r="C44" s="35" t="s">
        <v>28</v>
      </c>
      <c r="D44" s="36">
        <f t="shared" ref="D44" si="54">IF(NOT(SUM(D45:D48)=0),SUM(D45:D48),"нд")</f>
        <v>20.822000000000003</v>
      </c>
      <c r="E44" s="36">
        <f t="shared" ref="E44:K44" si="55">SUM(E45:E48)</f>
        <v>0</v>
      </c>
      <c r="F44" s="36">
        <f t="shared" si="55"/>
        <v>3.1230000000000002</v>
      </c>
      <c r="G44" s="36">
        <f t="shared" si="55"/>
        <v>0</v>
      </c>
      <c r="H44" s="36">
        <f t="shared" si="55"/>
        <v>0</v>
      </c>
      <c r="I44" s="36">
        <f t="shared" si="55"/>
        <v>0</v>
      </c>
      <c r="J44" s="36">
        <f t="shared" si="55"/>
        <v>0</v>
      </c>
      <c r="K44" s="37">
        <f t="shared" si="55"/>
        <v>0</v>
      </c>
      <c r="L44" s="36">
        <f t="shared" ref="L44:U44" si="56">SUM(L45:L48)</f>
        <v>0</v>
      </c>
      <c r="M44" s="36">
        <f t="shared" si="56"/>
        <v>2.3439999999999999</v>
      </c>
      <c r="N44" s="36">
        <f t="shared" si="56"/>
        <v>0</v>
      </c>
      <c r="O44" s="36">
        <f t="shared" si="56"/>
        <v>0</v>
      </c>
      <c r="P44" s="36">
        <f t="shared" si="56"/>
        <v>0</v>
      </c>
      <c r="Q44" s="36">
        <f t="shared" si="56"/>
        <v>0</v>
      </c>
      <c r="R44" s="37">
        <f t="shared" si="56"/>
        <v>0</v>
      </c>
      <c r="S44" s="36">
        <f t="shared" si="56"/>
        <v>0</v>
      </c>
      <c r="T44" s="38">
        <f t="shared" si="46"/>
        <v>0</v>
      </c>
      <c r="U44" s="36">
        <f t="shared" si="56"/>
        <v>-0.77900000000000036</v>
      </c>
      <c r="V44" s="38">
        <f t="shared" si="48"/>
        <v>-0.24943964137047725</v>
      </c>
      <c r="W44" s="35" t="s">
        <v>29</v>
      </c>
    </row>
    <row r="45" spans="1:23" s="11" customFormat="1" ht="47.25">
      <c r="A45" s="65" t="s">
        <v>80</v>
      </c>
      <c r="B45" s="66" t="s">
        <v>81</v>
      </c>
      <c r="C45" s="67" t="s">
        <v>82</v>
      </c>
      <c r="D45" s="123">
        <v>11.769</v>
      </c>
      <c r="E45" s="118">
        <v>0</v>
      </c>
      <c r="F45" s="118">
        <v>0</v>
      </c>
      <c r="G45" s="118">
        <v>0</v>
      </c>
      <c r="H45" s="118">
        <v>0</v>
      </c>
      <c r="I45" s="118">
        <v>0</v>
      </c>
      <c r="J45" s="118">
        <v>0</v>
      </c>
      <c r="K45" s="120">
        <v>0</v>
      </c>
      <c r="L45" s="118">
        <v>0</v>
      </c>
      <c r="M45" s="118">
        <v>0</v>
      </c>
      <c r="N45" s="118">
        <v>0</v>
      </c>
      <c r="O45" s="118">
        <v>0</v>
      </c>
      <c r="P45" s="118">
        <v>0</v>
      </c>
      <c r="Q45" s="118">
        <v>0</v>
      </c>
      <c r="R45" s="120">
        <v>0</v>
      </c>
      <c r="S45" s="140">
        <f>L45-E45</f>
        <v>0</v>
      </c>
      <c r="T45" s="128">
        <f t="shared" ref="T45:T47" si="57">IF(L45&gt;0,(IF((SUM(E45)=0), 1,(L45/SUM(E45)-1))),(IF((SUM(E45)=0), 0,(L45/SUM(E45)-1))))</f>
        <v>0</v>
      </c>
      <c r="U45" s="140">
        <f>M45-F45</f>
        <v>0</v>
      </c>
      <c r="V45" s="128">
        <f t="shared" ref="V45:V47" si="58">IF(M45&gt;0,(IF((SUM(F45)=0), 1,(M45/SUM(F45)-1))),(IF((SUM(F45)=0), 0,(M45/SUM(F45)-1))))</f>
        <v>0</v>
      </c>
      <c r="W45" s="130" t="s">
        <v>29</v>
      </c>
    </row>
    <row r="46" spans="1:23" s="11" customFormat="1" ht="50.25" customHeight="1">
      <c r="A46" s="60" t="s">
        <v>83</v>
      </c>
      <c r="B46" s="68" t="s">
        <v>84</v>
      </c>
      <c r="C46" s="62" t="s">
        <v>85</v>
      </c>
      <c r="D46" s="124"/>
      <c r="E46" s="119"/>
      <c r="F46" s="119"/>
      <c r="G46" s="119"/>
      <c r="H46" s="119"/>
      <c r="I46" s="119"/>
      <c r="J46" s="119"/>
      <c r="K46" s="121"/>
      <c r="L46" s="119"/>
      <c r="M46" s="119"/>
      <c r="N46" s="119"/>
      <c r="O46" s="119"/>
      <c r="P46" s="119"/>
      <c r="Q46" s="119"/>
      <c r="R46" s="121"/>
      <c r="S46" s="141"/>
      <c r="T46" s="129"/>
      <c r="U46" s="141"/>
      <c r="V46" s="129"/>
      <c r="W46" s="131"/>
    </row>
    <row r="47" spans="1:23" s="70" customFormat="1" ht="42" customHeight="1">
      <c r="A47" s="132" t="s">
        <v>86</v>
      </c>
      <c r="B47" s="69" t="s">
        <v>87</v>
      </c>
      <c r="C47" s="134" t="s">
        <v>88</v>
      </c>
      <c r="D47" s="136">
        <v>9.0530000000000008</v>
      </c>
      <c r="E47" s="126">
        <v>0</v>
      </c>
      <c r="F47" s="126">
        <v>3.1230000000000002</v>
      </c>
      <c r="G47" s="126">
        <v>0</v>
      </c>
      <c r="H47" s="126">
        <v>0</v>
      </c>
      <c r="I47" s="126">
        <v>0</v>
      </c>
      <c r="J47" s="126">
        <v>0</v>
      </c>
      <c r="K47" s="138">
        <v>0</v>
      </c>
      <c r="L47" s="126">
        <v>0</v>
      </c>
      <c r="M47" s="126">
        <v>2.3439999999999999</v>
      </c>
      <c r="N47" s="126">
        <v>0</v>
      </c>
      <c r="O47" s="126">
        <v>0</v>
      </c>
      <c r="P47" s="126">
        <v>0</v>
      </c>
      <c r="Q47" s="126">
        <v>0</v>
      </c>
      <c r="R47" s="138">
        <v>0</v>
      </c>
      <c r="S47" s="140">
        <f>L47-E47</f>
        <v>0</v>
      </c>
      <c r="T47" s="128">
        <f t="shared" si="57"/>
        <v>0</v>
      </c>
      <c r="U47" s="140">
        <f>M47-F47</f>
        <v>-0.77900000000000036</v>
      </c>
      <c r="V47" s="128">
        <f t="shared" si="58"/>
        <v>-0.24943964137047725</v>
      </c>
      <c r="W47" s="142" t="s">
        <v>89</v>
      </c>
    </row>
    <row r="48" spans="1:23" s="70" customFormat="1" ht="36.75" customHeight="1">
      <c r="A48" s="133"/>
      <c r="B48" s="69" t="s">
        <v>90</v>
      </c>
      <c r="C48" s="135"/>
      <c r="D48" s="137"/>
      <c r="E48" s="127"/>
      <c r="F48" s="127"/>
      <c r="G48" s="127"/>
      <c r="H48" s="127"/>
      <c r="I48" s="127"/>
      <c r="J48" s="127"/>
      <c r="K48" s="139"/>
      <c r="L48" s="127"/>
      <c r="M48" s="127"/>
      <c r="N48" s="127"/>
      <c r="O48" s="127"/>
      <c r="P48" s="127"/>
      <c r="Q48" s="127"/>
      <c r="R48" s="139"/>
      <c r="S48" s="141"/>
      <c r="T48" s="129"/>
      <c r="U48" s="141"/>
      <c r="V48" s="129"/>
      <c r="W48" s="143"/>
    </row>
    <row r="49" spans="1:23" s="11" customFormat="1">
      <c r="A49" s="46" t="s">
        <v>91</v>
      </c>
      <c r="B49" s="71" t="s">
        <v>92</v>
      </c>
      <c r="C49" s="45" t="s">
        <v>28</v>
      </c>
      <c r="D49" s="29">
        <f t="shared" ref="D49" si="59">IF(NOT(SUM(D50)=0),SUM(D50),"нд")</f>
        <v>48.942</v>
      </c>
      <c r="E49" s="29">
        <f t="shared" ref="E49:K49" si="60">SUM(E50)</f>
        <v>0</v>
      </c>
      <c r="F49" s="29">
        <f t="shared" si="60"/>
        <v>8.1549999999999994</v>
      </c>
      <c r="G49" s="29">
        <f t="shared" si="60"/>
        <v>0</v>
      </c>
      <c r="H49" s="29">
        <f t="shared" si="60"/>
        <v>0</v>
      </c>
      <c r="I49" s="29">
        <f t="shared" si="60"/>
        <v>0</v>
      </c>
      <c r="J49" s="29">
        <f t="shared" si="60"/>
        <v>0</v>
      </c>
      <c r="K49" s="31">
        <f t="shared" si="60"/>
        <v>22</v>
      </c>
      <c r="L49" s="29">
        <f t="shared" ref="L49:U49" si="61">SUM(L50)</f>
        <v>0</v>
      </c>
      <c r="M49" s="29">
        <f t="shared" si="61"/>
        <v>7.6539999999999999</v>
      </c>
      <c r="N49" s="29">
        <f t="shared" si="61"/>
        <v>0</v>
      </c>
      <c r="O49" s="29">
        <f t="shared" si="61"/>
        <v>0</v>
      </c>
      <c r="P49" s="29">
        <f t="shared" si="61"/>
        <v>0</v>
      </c>
      <c r="Q49" s="29">
        <f t="shared" si="61"/>
        <v>0</v>
      </c>
      <c r="R49" s="31">
        <f t="shared" si="61"/>
        <v>22</v>
      </c>
      <c r="S49" s="29">
        <f t="shared" si="61"/>
        <v>0</v>
      </c>
      <c r="T49" s="32">
        <f t="shared" ref="T49:T51" si="62">IF(L49&gt;0,(IF((SUM(E49)=0), 1,(L49/SUM(E49)-1))),(IF((SUM(E49)=0), 0,(L49/SUM(E49)-1))))</f>
        <v>0</v>
      </c>
      <c r="U49" s="29">
        <f t="shared" si="61"/>
        <v>-0.50100000000000056</v>
      </c>
      <c r="V49" s="32">
        <f t="shared" ref="V49:V51" si="63">IF(M49&gt;0,(IF((SUM(F49)=0), 1,(M49/SUM(F49)-1))),(IF((SUM(F49)=0), 0,(M49/SUM(F49)-1))))</f>
        <v>-6.1434702636419258E-2</v>
      </c>
      <c r="W49" s="29" t="s">
        <v>29</v>
      </c>
    </row>
    <row r="50" spans="1:23" s="11" customFormat="1" ht="31.5">
      <c r="A50" s="46" t="s">
        <v>93</v>
      </c>
      <c r="B50" s="48" t="s">
        <v>94</v>
      </c>
      <c r="C50" s="45" t="s">
        <v>28</v>
      </c>
      <c r="D50" s="29">
        <f>IF(NOT(SUM(D51,D63)=0),SUM(D51,D63),"нд")</f>
        <v>48.942</v>
      </c>
      <c r="E50" s="29">
        <f t="shared" ref="E50:R50" si="64">SUM(E51,E63)</f>
        <v>0</v>
      </c>
      <c r="F50" s="29">
        <f t="shared" si="64"/>
        <v>8.1549999999999994</v>
      </c>
      <c r="G50" s="29">
        <f t="shared" si="64"/>
        <v>0</v>
      </c>
      <c r="H50" s="29">
        <f t="shared" si="64"/>
        <v>0</v>
      </c>
      <c r="I50" s="29">
        <f t="shared" si="64"/>
        <v>0</v>
      </c>
      <c r="J50" s="29">
        <f t="shared" si="64"/>
        <v>0</v>
      </c>
      <c r="K50" s="31">
        <f t="shared" si="64"/>
        <v>22</v>
      </c>
      <c r="L50" s="29">
        <f t="shared" si="64"/>
        <v>0</v>
      </c>
      <c r="M50" s="29">
        <f t="shared" si="64"/>
        <v>7.6539999999999999</v>
      </c>
      <c r="N50" s="29">
        <f t="shared" si="64"/>
        <v>0</v>
      </c>
      <c r="O50" s="29">
        <f t="shared" si="64"/>
        <v>0</v>
      </c>
      <c r="P50" s="29">
        <f t="shared" si="64"/>
        <v>0</v>
      </c>
      <c r="Q50" s="29">
        <f t="shared" si="64"/>
        <v>0</v>
      </c>
      <c r="R50" s="31">
        <f t="shared" si="64"/>
        <v>22</v>
      </c>
      <c r="S50" s="29">
        <f t="shared" ref="S50:U50" si="65">SUM(S51,S63)</f>
        <v>0</v>
      </c>
      <c r="T50" s="32">
        <f t="shared" si="62"/>
        <v>0</v>
      </c>
      <c r="U50" s="29">
        <f t="shared" si="65"/>
        <v>-0.50100000000000056</v>
      </c>
      <c r="V50" s="32">
        <f t="shared" si="63"/>
        <v>-6.1434702636419258E-2</v>
      </c>
      <c r="W50" s="29" t="s">
        <v>29</v>
      </c>
    </row>
    <row r="51" spans="1:23" s="11" customFormat="1">
      <c r="A51" s="49" t="s">
        <v>95</v>
      </c>
      <c r="B51" s="50" t="s">
        <v>44</v>
      </c>
      <c r="C51" s="35" t="s">
        <v>28</v>
      </c>
      <c r="D51" s="36">
        <f>IF(NOT(SUM(D52:D62)=0),SUM(D52:D62),"нд")</f>
        <v>12.944000000000003</v>
      </c>
      <c r="E51" s="36">
        <f t="shared" ref="E51:K51" si="66">SUM(E52:E62)</f>
        <v>0</v>
      </c>
      <c r="F51" s="36">
        <f t="shared" si="66"/>
        <v>0</v>
      </c>
      <c r="G51" s="36">
        <f t="shared" si="66"/>
        <v>0</v>
      </c>
      <c r="H51" s="36">
        <f t="shared" si="66"/>
        <v>0</v>
      </c>
      <c r="I51" s="36">
        <f t="shared" si="66"/>
        <v>0</v>
      </c>
      <c r="J51" s="36">
        <f t="shared" si="66"/>
        <v>0</v>
      </c>
      <c r="K51" s="37">
        <f t="shared" si="66"/>
        <v>0</v>
      </c>
      <c r="L51" s="36">
        <f t="shared" ref="L51:U51" si="67">SUM(L52:L62)</f>
        <v>0</v>
      </c>
      <c r="M51" s="36">
        <f t="shared" si="67"/>
        <v>0</v>
      </c>
      <c r="N51" s="36">
        <f t="shared" si="67"/>
        <v>0</v>
      </c>
      <c r="O51" s="36">
        <f t="shared" si="67"/>
        <v>0</v>
      </c>
      <c r="P51" s="36">
        <f t="shared" si="67"/>
        <v>0</v>
      </c>
      <c r="Q51" s="36">
        <f t="shared" si="67"/>
        <v>0</v>
      </c>
      <c r="R51" s="37">
        <f t="shared" si="67"/>
        <v>0</v>
      </c>
      <c r="S51" s="36">
        <f t="shared" si="67"/>
        <v>0</v>
      </c>
      <c r="T51" s="38">
        <f t="shared" si="62"/>
        <v>0</v>
      </c>
      <c r="U51" s="36">
        <f t="shared" si="67"/>
        <v>0</v>
      </c>
      <c r="V51" s="38">
        <f t="shared" si="63"/>
        <v>0</v>
      </c>
      <c r="W51" s="36" t="s">
        <v>29</v>
      </c>
    </row>
    <row r="52" spans="1:23" s="11" customFormat="1" ht="92.25" customHeight="1">
      <c r="A52" s="60" t="s">
        <v>96</v>
      </c>
      <c r="B52" s="72" t="s">
        <v>97</v>
      </c>
      <c r="C52" s="62" t="s">
        <v>98</v>
      </c>
      <c r="D52" s="55">
        <v>7.4329999999999998</v>
      </c>
      <c r="E52" s="56">
        <v>0</v>
      </c>
      <c r="F52" s="56">
        <v>0</v>
      </c>
      <c r="G52" s="56">
        <v>0</v>
      </c>
      <c r="H52" s="56">
        <v>0</v>
      </c>
      <c r="I52" s="56">
        <v>0</v>
      </c>
      <c r="J52" s="56">
        <v>0</v>
      </c>
      <c r="K52" s="57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56">
        <v>0</v>
      </c>
      <c r="R52" s="57">
        <v>0</v>
      </c>
      <c r="S52" s="58">
        <f t="shared" ref="S52:S97" si="68">L52-E52</f>
        <v>0</v>
      </c>
      <c r="T52" s="59">
        <f t="shared" ref="T52:T115" si="69">IF(L52&gt;0,(IF((SUM(E52)=0), 1,(L52/SUM(E52)-1))),(IF((SUM(E52)=0), 0,(L52/SUM(E52)-1))))</f>
        <v>0</v>
      </c>
      <c r="U52" s="58">
        <f t="shared" ref="U52" si="70">M52-F52</f>
        <v>0</v>
      </c>
      <c r="V52" s="59">
        <f t="shared" ref="V52:V115" si="71">IF(M52&gt;0,(IF((SUM(F52)=0), 1,(M52/SUM(F52)-1))),(IF((SUM(F52)=0), 0,(M52/SUM(F52)-1))))</f>
        <v>0</v>
      </c>
      <c r="W52" s="28" t="s">
        <v>29</v>
      </c>
    </row>
    <row r="53" spans="1:23" s="11" customFormat="1" ht="47.25">
      <c r="A53" s="52" t="s">
        <v>99</v>
      </c>
      <c r="B53" s="73" t="s">
        <v>100</v>
      </c>
      <c r="C53" s="54" t="s">
        <v>101</v>
      </c>
      <c r="D53" s="55" t="s">
        <v>29</v>
      </c>
      <c r="E53" s="56">
        <v>0</v>
      </c>
      <c r="F53" s="56">
        <v>0</v>
      </c>
      <c r="G53" s="56">
        <v>0</v>
      </c>
      <c r="H53" s="56">
        <v>0</v>
      </c>
      <c r="I53" s="56">
        <v>0</v>
      </c>
      <c r="J53" s="56">
        <v>0</v>
      </c>
      <c r="K53" s="57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  <c r="R53" s="57">
        <v>0</v>
      </c>
      <c r="S53" s="58">
        <f t="shared" si="68"/>
        <v>0</v>
      </c>
      <c r="T53" s="59">
        <f t="shared" si="69"/>
        <v>0</v>
      </c>
      <c r="U53" s="58">
        <f t="shared" ref="U53:U97" si="72">M53-F53</f>
        <v>0</v>
      </c>
      <c r="V53" s="59">
        <f t="shared" si="71"/>
        <v>0</v>
      </c>
      <c r="W53" s="28" t="s">
        <v>29</v>
      </c>
    </row>
    <row r="54" spans="1:23" s="11" customFormat="1" ht="47.25">
      <c r="A54" s="60" t="s">
        <v>102</v>
      </c>
      <c r="B54" s="74" t="s">
        <v>103</v>
      </c>
      <c r="C54" s="62" t="s">
        <v>104</v>
      </c>
      <c r="D54" s="75">
        <v>0.95399999999999996</v>
      </c>
      <c r="E54" s="56">
        <v>0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7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56">
        <v>0</v>
      </c>
      <c r="R54" s="57">
        <v>0</v>
      </c>
      <c r="S54" s="58">
        <f t="shared" si="68"/>
        <v>0</v>
      </c>
      <c r="T54" s="59">
        <f t="shared" si="69"/>
        <v>0</v>
      </c>
      <c r="U54" s="58">
        <f t="shared" si="72"/>
        <v>0</v>
      </c>
      <c r="V54" s="59">
        <f t="shared" si="71"/>
        <v>0</v>
      </c>
      <c r="W54" s="28" t="s">
        <v>29</v>
      </c>
    </row>
    <row r="55" spans="1:23" s="11" customFormat="1" ht="47.25">
      <c r="A55" s="60" t="s">
        <v>105</v>
      </c>
      <c r="B55" s="74" t="s">
        <v>106</v>
      </c>
      <c r="C55" s="55" t="s">
        <v>107</v>
      </c>
      <c r="D55" s="55">
        <v>1.0629999999999999</v>
      </c>
      <c r="E55" s="56">
        <v>0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7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56">
        <v>0</v>
      </c>
      <c r="R55" s="57">
        <v>0</v>
      </c>
      <c r="S55" s="58">
        <f t="shared" si="68"/>
        <v>0</v>
      </c>
      <c r="T55" s="59">
        <f t="shared" si="69"/>
        <v>0</v>
      </c>
      <c r="U55" s="58">
        <f t="shared" si="72"/>
        <v>0</v>
      </c>
      <c r="V55" s="59">
        <f t="shared" si="71"/>
        <v>0</v>
      </c>
      <c r="W55" s="28" t="s">
        <v>29</v>
      </c>
    </row>
    <row r="56" spans="1:23" s="11" customFormat="1" ht="63.75" customHeight="1">
      <c r="A56" s="60" t="s">
        <v>108</v>
      </c>
      <c r="B56" s="74" t="s">
        <v>109</v>
      </c>
      <c r="C56" s="62" t="s">
        <v>110</v>
      </c>
      <c r="D56" s="75">
        <v>1.0029999999999999</v>
      </c>
      <c r="E56" s="56">
        <v>0</v>
      </c>
      <c r="F56" s="56">
        <v>0</v>
      </c>
      <c r="G56" s="56">
        <v>0</v>
      </c>
      <c r="H56" s="56">
        <v>0</v>
      </c>
      <c r="I56" s="56">
        <v>0</v>
      </c>
      <c r="J56" s="56">
        <v>0</v>
      </c>
      <c r="K56" s="57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  <c r="R56" s="57">
        <v>0</v>
      </c>
      <c r="S56" s="58">
        <f t="shared" si="68"/>
        <v>0</v>
      </c>
      <c r="T56" s="59">
        <f t="shared" si="69"/>
        <v>0</v>
      </c>
      <c r="U56" s="58">
        <f t="shared" si="72"/>
        <v>0</v>
      </c>
      <c r="V56" s="59">
        <f t="shared" si="71"/>
        <v>0</v>
      </c>
      <c r="W56" s="28" t="s">
        <v>29</v>
      </c>
    </row>
    <row r="57" spans="1:23" s="11" customFormat="1" ht="66" customHeight="1">
      <c r="A57" s="60" t="s">
        <v>111</v>
      </c>
      <c r="B57" s="74" t="s">
        <v>112</v>
      </c>
      <c r="C57" s="62" t="s">
        <v>113</v>
      </c>
      <c r="D57" s="75">
        <v>0.95399999999999996</v>
      </c>
      <c r="E57" s="56"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7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  <c r="R57" s="57">
        <v>0</v>
      </c>
      <c r="S57" s="58">
        <f t="shared" si="68"/>
        <v>0</v>
      </c>
      <c r="T57" s="59">
        <f t="shared" si="69"/>
        <v>0</v>
      </c>
      <c r="U57" s="58">
        <f t="shared" si="72"/>
        <v>0</v>
      </c>
      <c r="V57" s="59">
        <f t="shared" si="71"/>
        <v>0</v>
      </c>
      <c r="W57" s="28" t="s">
        <v>29</v>
      </c>
    </row>
    <row r="58" spans="1:23" s="11" customFormat="1" ht="51" customHeight="1">
      <c r="A58" s="52" t="s">
        <v>114</v>
      </c>
      <c r="B58" s="73" t="s">
        <v>115</v>
      </c>
      <c r="C58" s="54" t="s">
        <v>116</v>
      </c>
      <c r="D58" s="55" t="s">
        <v>29</v>
      </c>
      <c r="E58" s="56">
        <v>0</v>
      </c>
      <c r="F58" s="56">
        <v>0</v>
      </c>
      <c r="G58" s="56">
        <v>0</v>
      </c>
      <c r="H58" s="56">
        <v>0</v>
      </c>
      <c r="I58" s="56">
        <v>0</v>
      </c>
      <c r="J58" s="56">
        <v>0</v>
      </c>
      <c r="K58" s="57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  <c r="R58" s="57">
        <v>0</v>
      </c>
      <c r="S58" s="58">
        <f t="shared" si="68"/>
        <v>0</v>
      </c>
      <c r="T58" s="59">
        <f t="shared" si="69"/>
        <v>0</v>
      </c>
      <c r="U58" s="58">
        <f t="shared" si="72"/>
        <v>0</v>
      </c>
      <c r="V58" s="59">
        <f t="shared" si="71"/>
        <v>0</v>
      </c>
      <c r="W58" s="28" t="s">
        <v>29</v>
      </c>
    </row>
    <row r="59" spans="1:23" s="11" customFormat="1" ht="51" customHeight="1">
      <c r="A59" s="60" t="s">
        <v>117</v>
      </c>
      <c r="B59" s="74" t="s">
        <v>118</v>
      </c>
      <c r="C59" s="55" t="s">
        <v>119</v>
      </c>
      <c r="D59" s="55">
        <v>0.55100000000000005</v>
      </c>
      <c r="E59" s="56">
        <v>0</v>
      </c>
      <c r="F59" s="56">
        <v>0</v>
      </c>
      <c r="G59" s="56">
        <v>0</v>
      </c>
      <c r="H59" s="56">
        <v>0</v>
      </c>
      <c r="I59" s="56">
        <v>0</v>
      </c>
      <c r="J59" s="56">
        <v>0</v>
      </c>
      <c r="K59" s="57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56">
        <v>0</v>
      </c>
      <c r="R59" s="57">
        <v>0</v>
      </c>
      <c r="S59" s="58">
        <f t="shared" si="68"/>
        <v>0</v>
      </c>
      <c r="T59" s="59">
        <f t="shared" si="69"/>
        <v>0</v>
      </c>
      <c r="U59" s="58">
        <f t="shared" si="72"/>
        <v>0</v>
      </c>
      <c r="V59" s="59">
        <f t="shared" si="71"/>
        <v>0</v>
      </c>
      <c r="W59" s="28" t="s">
        <v>29</v>
      </c>
    </row>
    <row r="60" spans="1:23" s="11" customFormat="1" ht="47.25" customHeight="1">
      <c r="A60" s="60" t="s">
        <v>120</v>
      </c>
      <c r="B60" s="74" t="s">
        <v>121</v>
      </c>
      <c r="C60" s="62" t="s">
        <v>122</v>
      </c>
      <c r="D60" s="75">
        <v>0.19900000000000001</v>
      </c>
      <c r="E60" s="56">
        <v>0</v>
      </c>
      <c r="F60" s="56">
        <v>0</v>
      </c>
      <c r="G60" s="56">
        <v>0</v>
      </c>
      <c r="H60" s="56">
        <v>0</v>
      </c>
      <c r="I60" s="56">
        <v>0</v>
      </c>
      <c r="J60" s="56">
        <v>0</v>
      </c>
      <c r="K60" s="57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56">
        <v>0</v>
      </c>
      <c r="R60" s="57">
        <v>0</v>
      </c>
      <c r="S60" s="58">
        <f t="shared" si="68"/>
        <v>0</v>
      </c>
      <c r="T60" s="59">
        <f t="shared" si="69"/>
        <v>0</v>
      </c>
      <c r="U60" s="58">
        <f t="shared" si="72"/>
        <v>0</v>
      </c>
      <c r="V60" s="59">
        <f t="shared" si="71"/>
        <v>0</v>
      </c>
      <c r="W60" s="28" t="s">
        <v>29</v>
      </c>
    </row>
    <row r="61" spans="1:23" s="11" customFormat="1" ht="102.75" customHeight="1">
      <c r="A61" s="60" t="s">
        <v>123</v>
      </c>
      <c r="B61" s="74" t="s">
        <v>124</v>
      </c>
      <c r="C61" s="62" t="s">
        <v>125</v>
      </c>
      <c r="D61" s="55" t="s">
        <v>29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7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56">
        <v>0</v>
      </c>
      <c r="R61" s="57">
        <v>0</v>
      </c>
      <c r="S61" s="58">
        <f t="shared" si="68"/>
        <v>0</v>
      </c>
      <c r="T61" s="59">
        <f t="shared" si="69"/>
        <v>0</v>
      </c>
      <c r="U61" s="58">
        <f t="shared" si="72"/>
        <v>0</v>
      </c>
      <c r="V61" s="59">
        <f t="shared" si="71"/>
        <v>0</v>
      </c>
      <c r="W61" s="28" t="s">
        <v>29</v>
      </c>
    </row>
    <row r="62" spans="1:23" s="11" customFormat="1" ht="103.5" customHeight="1">
      <c r="A62" s="60" t="s">
        <v>126</v>
      </c>
      <c r="B62" s="74" t="s">
        <v>127</v>
      </c>
      <c r="C62" s="62" t="s">
        <v>128</v>
      </c>
      <c r="D62" s="75">
        <v>0.78700000000000003</v>
      </c>
      <c r="E62" s="56">
        <v>0</v>
      </c>
      <c r="F62" s="56">
        <v>0</v>
      </c>
      <c r="G62" s="56">
        <v>0</v>
      </c>
      <c r="H62" s="56">
        <v>0</v>
      </c>
      <c r="I62" s="56">
        <v>0</v>
      </c>
      <c r="J62" s="56">
        <v>0</v>
      </c>
      <c r="K62" s="57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56">
        <v>0</v>
      </c>
      <c r="R62" s="57">
        <v>0</v>
      </c>
      <c r="S62" s="58">
        <f t="shared" si="68"/>
        <v>0</v>
      </c>
      <c r="T62" s="59">
        <f t="shared" si="69"/>
        <v>0</v>
      </c>
      <c r="U62" s="58">
        <f t="shared" si="72"/>
        <v>0</v>
      </c>
      <c r="V62" s="59">
        <f t="shared" si="71"/>
        <v>0</v>
      </c>
      <c r="W62" s="28" t="s">
        <v>29</v>
      </c>
    </row>
    <row r="63" spans="1:23" s="11" customFormat="1" ht="31.5">
      <c r="A63" s="76" t="s">
        <v>129</v>
      </c>
      <c r="B63" s="77" t="s">
        <v>130</v>
      </c>
      <c r="C63" s="78" t="s">
        <v>28</v>
      </c>
      <c r="D63" s="40">
        <f>IF(NOT(SUM(D64:D97)=0),SUM(D64:D97),"нд")</f>
        <v>35.997999999999998</v>
      </c>
      <c r="E63" s="40">
        <f t="shared" ref="E63:K63" si="73">SUM(E64:E97)</f>
        <v>0</v>
      </c>
      <c r="F63" s="40">
        <f t="shared" si="73"/>
        <v>8.1549999999999994</v>
      </c>
      <c r="G63" s="40">
        <f t="shared" si="73"/>
        <v>0</v>
      </c>
      <c r="H63" s="40">
        <f t="shared" si="73"/>
        <v>0</v>
      </c>
      <c r="I63" s="40">
        <f t="shared" si="73"/>
        <v>0</v>
      </c>
      <c r="J63" s="40">
        <f t="shared" si="73"/>
        <v>0</v>
      </c>
      <c r="K63" s="41">
        <f t="shared" si="73"/>
        <v>22</v>
      </c>
      <c r="L63" s="40">
        <f t="shared" ref="L63:U63" si="74">SUM(L64:L97)</f>
        <v>0</v>
      </c>
      <c r="M63" s="40">
        <f t="shared" si="74"/>
        <v>7.6539999999999999</v>
      </c>
      <c r="N63" s="40">
        <f t="shared" si="74"/>
        <v>0</v>
      </c>
      <c r="O63" s="40">
        <f t="shared" si="74"/>
        <v>0</v>
      </c>
      <c r="P63" s="40">
        <f t="shared" si="74"/>
        <v>0</v>
      </c>
      <c r="Q63" s="40">
        <f t="shared" si="74"/>
        <v>0</v>
      </c>
      <c r="R63" s="41">
        <f t="shared" si="74"/>
        <v>22</v>
      </c>
      <c r="S63" s="40">
        <f t="shared" si="74"/>
        <v>0</v>
      </c>
      <c r="T63" s="42">
        <f t="shared" si="69"/>
        <v>0</v>
      </c>
      <c r="U63" s="40">
        <f t="shared" si="74"/>
        <v>-0.50100000000000056</v>
      </c>
      <c r="V63" s="42">
        <f t="shared" si="71"/>
        <v>-6.1434702636419258E-2</v>
      </c>
      <c r="W63" s="40" t="s">
        <v>29</v>
      </c>
    </row>
    <row r="64" spans="1:23" s="11" customFormat="1" ht="56.25" customHeight="1">
      <c r="A64" s="52" t="s">
        <v>131</v>
      </c>
      <c r="B64" s="73" t="s">
        <v>132</v>
      </c>
      <c r="C64" s="54" t="s">
        <v>133</v>
      </c>
      <c r="D64" s="55" t="s">
        <v>29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7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56">
        <v>0</v>
      </c>
      <c r="R64" s="57">
        <v>0</v>
      </c>
      <c r="S64" s="58">
        <f t="shared" si="68"/>
        <v>0</v>
      </c>
      <c r="T64" s="59">
        <f t="shared" si="69"/>
        <v>0</v>
      </c>
      <c r="U64" s="58">
        <f t="shared" si="72"/>
        <v>0</v>
      </c>
      <c r="V64" s="59">
        <f t="shared" si="71"/>
        <v>0</v>
      </c>
      <c r="W64" s="28" t="s">
        <v>29</v>
      </c>
    </row>
    <row r="65" spans="1:23" s="11" customFormat="1" ht="56.25" customHeight="1">
      <c r="A65" s="52" t="s">
        <v>134</v>
      </c>
      <c r="B65" s="73" t="s">
        <v>135</v>
      </c>
      <c r="C65" s="54" t="s">
        <v>136</v>
      </c>
      <c r="D65" s="55" t="s">
        <v>29</v>
      </c>
      <c r="E65" s="56">
        <v>0</v>
      </c>
      <c r="F65" s="56">
        <v>0</v>
      </c>
      <c r="G65" s="56">
        <v>0</v>
      </c>
      <c r="H65" s="56">
        <v>0</v>
      </c>
      <c r="I65" s="56">
        <v>0</v>
      </c>
      <c r="J65" s="56">
        <v>0</v>
      </c>
      <c r="K65" s="57">
        <v>0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  <c r="R65" s="57">
        <v>0</v>
      </c>
      <c r="S65" s="58">
        <f t="shared" si="68"/>
        <v>0</v>
      </c>
      <c r="T65" s="59">
        <f t="shared" si="69"/>
        <v>0</v>
      </c>
      <c r="U65" s="58">
        <f t="shared" si="72"/>
        <v>0</v>
      </c>
      <c r="V65" s="59">
        <f t="shared" si="71"/>
        <v>0</v>
      </c>
      <c r="W65" s="28" t="s">
        <v>29</v>
      </c>
    </row>
    <row r="66" spans="1:23" s="70" customFormat="1" ht="56.25" customHeight="1">
      <c r="A66" s="79" t="s">
        <v>137</v>
      </c>
      <c r="B66" s="80" t="s">
        <v>138</v>
      </c>
      <c r="C66" s="81" t="s">
        <v>139</v>
      </c>
      <c r="D66" s="82">
        <v>2.0070000000000001</v>
      </c>
      <c r="E66" s="83">
        <v>0</v>
      </c>
      <c r="F66" s="83">
        <v>2.0070000000000001</v>
      </c>
      <c r="G66" s="83">
        <v>0</v>
      </c>
      <c r="H66" s="83">
        <v>0</v>
      </c>
      <c r="I66" s="83">
        <v>0</v>
      </c>
      <c r="J66" s="83">
        <v>0</v>
      </c>
      <c r="K66" s="84">
        <v>5</v>
      </c>
      <c r="L66" s="83">
        <v>0</v>
      </c>
      <c r="M66" s="83">
        <v>1.819</v>
      </c>
      <c r="N66" s="83">
        <v>0</v>
      </c>
      <c r="O66" s="83">
        <v>0</v>
      </c>
      <c r="P66" s="83">
        <v>0</v>
      </c>
      <c r="Q66" s="83">
        <v>0</v>
      </c>
      <c r="R66" s="84">
        <v>5</v>
      </c>
      <c r="S66" s="58">
        <f t="shared" si="68"/>
        <v>0</v>
      </c>
      <c r="T66" s="85">
        <f t="shared" si="69"/>
        <v>0</v>
      </c>
      <c r="U66" s="58">
        <f t="shared" si="72"/>
        <v>-0.18800000000000017</v>
      </c>
      <c r="V66" s="85">
        <f t="shared" si="71"/>
        <v>-9.36721474838067E-2</v>
      </c>
      <c r="W66" s="86" t="s">
        <v>29</v>
      </c>
    </row>
    <row r="67" spans="1:23" s="70" customFormat="1" ht="56.25" customHeight="1">
      <c r="A67" s="87" t="s">
        <v>140</v>
      </c>
      <c r="B67" s="69" t="s">
        <v>141</v>
      </c>
      <c r="C67" s="88" t="s">
        <v>142</v>
      </c>
      <c r="D67" s="88">
        <f>2.136+2.262+2.076</f>
        <v>6.4740000000000002</v>
      </c>
      <c r="E67" s="83">
        <v>0</v>
      </c>
      <c r="F67" s="83">
        <v>2.0760000000000001</v>
      </c>
      <c r="G67" s="83">
        <v>0</v>
      </c>
      <c r="H67" s="83">
        <v>0</v>
      </c>
      <c r="I67" s="83">
        <v>0</v>
      </c>
      <c r="J67" s="83">
        <v>0</v>
      </c>
      <c r="K67" s="84">
        <v>7</v>
      </c>
      <c r="L67" s="83">
        <v>0</v>
      </c>
      <c r="M67" s="83">
        <v>2.0859999999999999</v>
      </c>
      <c r="N67" s="83">
        <v>0</v>
      </c>
      <c r="O67" s="83">
        <v>0</v>
      </c>
      <c r="P67" s="83">
        <v>0</v>
      </c>
      <c r="Q67" s="83">
        <v>0</v>
      </c>
      <c r="R67" s="84">
        <v>7</v>
      </c>
      <c r="S67" s="58">
        <f t="shared" si="68"/>
        <v>0</v>
      </c>
      <c r="T67" s="85">
        <f t="shared" si="69"/>
        <v>0</v>
      </c>
      <c r="U67" s="58">
        <f t="shared" si="72"/>
        <v>9.9999999999997868E-3</v>
      </c>
      <c r="V67" s="85">
        <f t="shared" si="71"/>
        <v>4.81695568400764E-3</v>
      </c>
      <c r="W67" s="86" t="s">
        <v>29</v>
      </c>
    </row>
    <row r="68" spans="1:23" s="70" customFormat="1" ht="56.25" customHeight="1">
      <c r="A68" s="79" t="s">
        <v>143</v>
      </c>
      <c r="B68" s="80" t="s">
        <v>144</v>
      </c>
      <c r="C68" s="81" t="s">
        <v>145</v>
      </c>
      <c r="D68" s="82">
        <v>2.0070000000000001</v>
      </c>
      <c r="E68" s="83">
        <v>0</v>
      </c>
      <c r="F68" s="83">
        <v>2.0070000000000001</v>
      </c>
      <c r="G68" s="83">
        <v>0</v>
      </c>
      <c r="H68" s="83">
        <v>0</v>
      </c>
      <c r="I68" s="83">
        <v>0</v>
      </c>
      <c r="J68" s="83">
        <v>0</v>
      </c>
      <c r="K68" s="84">
        <v>5</v>
      </c>
      <c r="L68" s="83">
        <v>0</v>
      </c>
      <c r="M68" s="83">
        <v>1.867</v>
      </c>
      <c r="N68" s="83">
        <v>0</v>
      </c>
      <c r="O68" s="83">
        <v>0</v>
      </c>
      <c r="P68" s="83">
        <v>0</v>
      </c>
      <c r="Q68" s="83">
        <v>0</v>
      </c>
      <c r="R68" s="84">
        <v>5</v>
      </c>
      <c r="S68" s="58">
        <f t="shared" si="68"/>
        <v>0</v>
      </c>
      <c r="T68" s="85">
        <f t="shared" si="69"/>
        <v>0</v>
      </c>
      <c r="U68" s="58">
        <f t="shared" si="72"/>
        <v>-0.14000000000000012</v>
      </c>
      <c r="V68" s="85">
        <f t="shared" si="71"/>
        <v>-6.9755854509217841E-2</v>
      </c>
      <c r="W68" s="86" t="s">
        <v>29</v>
      </c>
    </row>
    <row r="69" spans="1:23" s="11" customFormat="1" ht="52.5" customHeight="1">
      <c r="A69" s="52" t="s">
        <v>146</v>
      </c>
      <c r="B69" s="73" t="s">
        <v>147</v>
      </c>
      <c r="C69" s="54" t="s">
        <v>148</v>
      </c>
      <c r="D69" s="55" t="s">
        <v>29</v>
      </c>
      <c r="E69" s="56">
        <v>0</v>
      </c>
      <c r="F69" s="56">
        <v>0</v>
      </c>
      <c r="G69" s="56">
        <v>0</v>
      </c>
      <c r="H69" s="56">
        <v>0</v>
      </c>
      <c r="I69" s="56">
        <v>0</v>
      </c>
      <c r="J69" s="56">
        <v>0</v>
      </c>
      <c r="K69" s="57">
        <v>0</v>
      </c>
      <c r="L69" s="56">
        <v>0</v>
      </c>
      <c r="M69" s="56">
        <v>0</v>
      </c>
      <c r="N69" s="56">
        <v>0</v>
      </c>
      <c r="O69" s="56">
        <v>0</v>
      </c>
      <c r="P69" s="56">
        <v>0</v>
      </c>
      <c r="Q69" s="56">
        <v>0</v>
      </c>
      <c r="R69" s="57">
        <v>0</v>
      </c>
      <c r="S69" s="58">
        <f t="shared" si="68"/>
        <v>0</v>
      </c>
      <c r="T69" s="59">
        <f t="shared" si="69"/>
        <v>0</v>
      </c>
      <c r="U69" s="58">
        <f t="shared" si="72"/>
        <v>0</v>
      </c>
      <c r="V69" s="59">
        <f t="shared" si="71"/>
        <v>0</v>
      </c>
      <c r="W69" s="28" t="s">
        <v>29</v>
      </c>
    </row>
    <row r="70" spans="1:23" s="11" customFormat="1" ht="52.5" customHeight="1">
      <c r="A70" s="60" t="s">
        <v>149</v>
      </c>
      <c r="B70" s="74" t="s">
        <v>150</v>
      </c>
      <c r="C70" s="62" t="s">
        <v>151</v>
      </c>
      <c r="D70" s="75">
        <v>2.093</v>
      </c>
      <c r="E70" s="56">
        <v>0</v>
      </c>
      <c r="F70" s="56">
        <v>0</v>
      </c>
      <c r="G70" s="56">
        <v>0</v>
      </c>
      <c r="H70" s="56">
        <v>0</v>
      </c>
      <c r="I70" s="56">
        <v>0</v>
      </c>
      <c r="J70" s="56">
        <v>0</v>
      </c>
      <c r="K70" s="57">
        <v>0</v>
      </c>
      <c r="L70" s="56">
        <v>0</v>
      </c>
      <c r="M70" s="56">
        <v>0</v>
      </c>
      <c r="N70" s="56">
        <v>0</v>
      </c>
      <c r="O70" s="56">
        <v>0</v>
      </c>
      <c r="P70" s="56">
        <v>0</v>
      </c>
      <c r="Q70" s="56">
        <v>0</v>
      </c>
      <c r="R70" s="57">
        <v>0</v>
      </c>
      <c r="S70" s="58">
        <f t="shared" si="68"/>
        <v>0</v>
      </c>
      <c r="T70" s="59">
        <f t="shared" si="69"/>
        <v>0</v>
      </c>
      <c r="U70" s="58">
        <f t="shared" si="72"/>
        <v>0</v>
      </c>
      <c r="V70" s="59">
        <f t="shared" si="71"/>
        <v>0</v>
      </c>
      <c r="W70" s="28" t="s">
        <v>29</v>
      </c>
    </row>
    <row r="71" spans="1:23" s="70" customFormat="1" ht="52.5" customHeight="1">
      <c r="A71" s="79" t="s">
        <v>152</v>
      </c>
      <c r="B71" s="80" t="s">
        <v>153</v>
      </c>
      <c r="C71" s="81" t="s">
        <v>154</v>
      </c>
      <c r="D71" s="82">
        <v>2.0649999999999999</v>
      </c>
      <c r="E71" s="83">
        <v>0</v>
      </c>
      <c r="F71" s="83">
        <v>2.0649999999999999</v>
      </c>
      <c r="G71" s="83">
        <v>0</v>
      </c>
      <c r="H71" s="83">
        <v>0</v>
      </c>
      <c r="I71" s="83">
        <v>0</v>
      </c>
      <c r="J71" s="83">
        <v>0</v>
      </c>
      <c r="K71" s="84">
        <v>5</v>
      </c>
      <c r="L71" s="83">
        <v>0</v>
      </c>
      <c r="M71" s="83">
        <v>1.8819999999999999</v>
      </c>
      <c r="N71" s="83">
        <v>0</v>
      </c>
      <c r="O71" s="83">
        <v>0</v>
      </c>
      <c r="P71" s="83">
        <v>0</v>
      </c>
      <c r="Q71" s="83">
        <v>0</v>
      </c>
      <c r="R71" s="84">
        <v>5</v>
      </c>
      <c r="S71" s="58">
        <f t="shared" si="68"/>
        <v>0</v>
      </c>
      <c r="T71" s="85">
        <f t="shared" si="69"/>
        <v>0</v>
      </c>
      <c r="U71" s="58">
        <f t="shared" si="72"/>
        <v>-0.18300000000000005</v>
      </c>
      <c r="V71" s="85">
        <f t="shared" si="71"/>
        <v>-8.8619854721549651E-2</v>
      </c>
      <c r="W71" s="86" t="s">
        <v>29</v>
      </c>
    </row>
    <row r="72" spans="1:23" s="11" customFormat="1" ht="52.5" customHeight="1">
      <c r="A72" s="60" t="s">
        <v>155</v>
      </c>
      <c r="B72" s="74" t="s">
        <v>156</v>
      </c>
      <c r="C72" s="62" t="s">
        <v>157</v>
      </c>
      <c r="D72" s="75">
        <v>1.3959999999999999</v>
      </c>
      <c r="E72" s="56">
        <v>0</v>
      </c>
      <c r="F72" s="56">
        <v>0</v>
      </c>
      <c r="G72" s="56">
        <v>0</v>
      </c>
      <c r="H72" s="56">
        <v>0</v>
      </c>
      <c r="I72" s="56">
        <v>0</v>
      </c>
      <c r="J72" s="56">
        <v>0</v>
      </c>
      <c r="K72" s="57">
        <v>0</v>
      </c>
      <c r="L72" s="56">
        <v>0</v>
      </c>
      <c r="M72" s="56">
        <v>0</v>
      </c>
      <c r="N72" s="56">
        <v>0</v>
      </c>
      <c r="O72" s="56">
        <v>0</v>
      </c>
      <c r="P72" s="56">
        <v>0</v>
      </c>
      <c r="Q72" s="56">
        <v>0</v>
      </c>
      <c r="R72" s="57">
        <v>0</v>
      </c>
      <c r="S72" s="58">
        <f t="shared" si="68"/>
        <v>0</v>
      </c>
      <c r="T72" s="59">
        <f t="shared" si="69"/>
        <v>0</v>
      </c>
      <c r="U72" s="58">
        <f t="shared" si="72"/>
        <v>0</v>
      </c>
      <c r="V72" s="59">
        <f t="shared" si="71"/>
        <v>0</v>
      </c>
      <c r="W72" s="28" t="s">
        <v>29</v>
      </c>
    </row>
    <row r="73" spans="1:23" s="11" customFormat="1" ht="54.75" customHeight="1">
      <c r="A73" s="60" t="s">
        <v>158</v>
      </c>
      <c r="B73" s="89" t="s">
        <v>159</v>
      </c>
      <c r="C73" s="62" t="s">
        <v>160</v>
      </c>
      <c r="D73" s="75">
        <v>1.0029999999999999</v>
      </c>
      <c r="E73" s="56">
        <v>0</v>
      </c>
      <c r="F73" s="56">
        <v>0</v>
      </c>
      <c r="G73" s="56">
        <v>0</v>
      </c>
      <c r="H73" s="56">
        <v>0</v>
      </c>
      <c r="I73" s="56">
        <v>0</v>
      </c>
      <c r="J73" s="56">
        <v>0</v>
      </c>
      <c r="K73" s="57">
        <v>0</v>
      </c>
      <c r="L73" s="56">
        <v>0</v>
      </c>
      <c r="M73" s="56">
        <v>0</v>
      </c>
      <c r="N73" s="56">
        <v>0</v>
      </c>
      <c r="O73" s="56">
        <v>0</v>
      </c>
      <c r="P73" s="56">
        <v>0</v>
      </c>
      <c r="Q73" s="56">
        <v>0</v>
      </c>
      <c r="R73" s="57">
        <v>0</v>
      </c>
      <c r="S73" s="58">
        <f t="shared" si="68"/>
        <v>0</v>
      </c>
      <c r="T73" s="59">
        <f t="shared" si="69"/>
        <v>0</v>
      </c>
      <c r="U73" s="58">
        <f t="shared" si="72"/>
        <v>0</v>
      </c>
      <c r="V73" s="59">
        <f t="shared" si="71"/>
        <v>0</v>
      </c>
      <c r="W73" s="28" t="s">
        <v>29</v>
      </c>
    </row>
    <row r="74" spans="1:23" s="11" customFormat="1" ht="54.75" customHeight="1">
      <c r="A74" s="60" t="s">
        <v>161</v>
      </c>
      <c r="B74" s="89" t="s">
        <v>162</v>
      </c>
      <c r="C74" s="62" t="s">
        <v>163</v>
      </c>
      <c r="D74" s="75">
        <v>1.0029999999999999</v>
      </c>
      <c r="E74" s="56">
        <v>0</v>
      </c>
      <c r="F74" s="56">
        <v>0</v>
      </c>
      <c r="G74" s="56">
        <v>0</v>
      </c>
      <c r="H74" s="56">
        <v>0</v>
      </c>
      <c r="I74" s="56">
        <v>0</v>
      </c>
      <c r="J74" s="56">
        <v>0</v>
      </c>
      <c r="K74" s="57">
        <v>0</v>
      </c>
      <c r="L74" s="56">
        <v>0</v>
      </c>
      <c r="M74" s="56">
        <v>0</v>
      </c>
      <c r="N74" s="56">
        <v>0</v>
      </c>
      <c r="O74" s="56">
        <v>0</v>
      </c>
      <c r="P74" s="56">
        <v>0</v>
      </c>
      <c r="Q74" s="56">
        <v>0</v>
      </c>
      <c r="R74" s="57">
        <v>0</v>
      </c>
      <c r="S74" s="58">
        <f t="shared" si="68"/>
        <v>0</v>
      </c>
      <c r="T74" s="59">
        <f t="shared" si="69"/>
        <v>0</v>
      </c>
      <c r="U74" s="58">
        <f t="shared" si="72"/>
        <v>0</v>
      </c>
      <c r="V74" s="59">
        <f t="shared" si="71"/>
        <v>0</v>
      </c>
      <c r="W74" s="28" t="s">
        <v>29</v>
      </c>
    </row>
    <row r="75" spans="1:23" s="11" customFormat="1" ht="54.75" customHeight="1">
      <c r="A75" s="60" t="s">
        <v>164</v>
      </c>
      <c r="B75" s="74" t="s">
        <v>165</v>
      </c>
      <c r="C75" s="62" t="s">
        <v>166</v>
      </c>
      <c r="D75" s="75">
        <v>0.95399999999999996</v>
      </c>
      <c r="E75" s="56">
        <v>0</v>
      </c>
      <c r="F75" s="56">
        <v>0</v>
      </c>
      <c r="G75" s="56">
        <v>0</v>
      </c>
      <c r="H75" s="56">
        <v>0</v>
      </c>
      <c r="I75" s="56">
        <v>0</v>
      </c>
      <c r="J75" s="56">
        <v>0</v>
      </c>
      <c r="K75" s="57">
        <v>0</v>
      </c>
      <c r="L75" s="56">
        <v>0</v>
      </c>
      <c r="M75" s="56">
        <v>0</v>
      </c>
      <c r="N75" s="56">
        <v>0</v>
      </c>
      <c r="O75" s="56">
        <v>0</v>
      </c>
      <c r="P75" s="56">
        <v>0</v>
      </c>
      <c r="Q75" s="56">
        <v>0</v>
      </c>
      <c r="R75" s="57">
        <v>0</v>
      </c>
      <c r="S75" s="58">
        <f t="shared" si="68"/>
        <v>0</v>
      </c>
      <c r="T75" s="59">
        <f t="shared" si="69"/>
        <v>0</v>
      </c>
      <c r="U75" s="58">
        <f t="shared" si="72"/>
        <v>0</v>
      </c>
      <c r="V75" s="59">
        <f t="shared" si="71"/>
        <v>0</v>
      </c>
      <c r="W75" s="28" t="s">
        <v>29</v>
      </c>
    </row>
    <row r="76" spans="1:23" s="11" customFormat="1" ht="54.75" customHeight="1">
      <c r="A76" s="60" t="s">
        <v>167</v>
      </c>
      <c r="B76" s="89" t="s">
        <v>168</v>
      </c>
      <c r="C76" s="62" t="s">
        <v>169</v>
      </c>
      <c r="D76" s="75">
        <v>0.501</v>
      </c>
      <c r="E76" s="56">
        <v>0</v>
      </c>
      <c r="F76" s="56">
        <v>0</v>
      </c>
      <c r="G76" s="56">
        <v>0</v>
      </c>
      <c r="H76" s="56">
        <v>0</v>
      </c>
      <c r="I76" s="56">
        <v>0</v>
      </c>
      <c r="J76" s="56">
        <v>0</v>
      </c>
      <c r="K76" s="57">
        <v>0</v>
      </c>
      <c r="L76" s="56">
        <v>0</v>
      </c>
      <c r="M76" s="56">
        <v>0</v>
      </c>
      <c r="N76" s="56">
        <v>0</v>
      </c>
      <c r="O76" s="56">
        <v>0</v>
      </c>
      <c r="P76" s="56">
        <v>0</v>
      </c>
      <c r="Q76" s="56">
        <v>0</v>
      </c>
      <c r="R76" s="57">
        <v>0</v>
      </c>
      <c r="S76" s="58">
        <f t="shared" si="68"/>
        <v>0</v>
      </c>
      <c r="T76" s="59">
        <f t="shared" si="69"/>
        <v>0</v>
      </c>
      <c r="U76" s="58">
        <f t="shared" si="72"/>
        <v>0</v>
      </c>
      <c r="V76" s="59">
        <f t="shared" si="71"/>
        <v>0</v>
      </c>
      <c r="W76" s="28" t="s">
        <v>29</v>
      </c>
    </row>
    <row r="77" spans="1:23" s="11" customFormat="1" ht="54.75" customHeight="1">
      <c r="A77" s="60" t="s">
        <v>170</v>
      </c>
      <c r="B77" s="89" t="s">
        <v>171</v>
      </c>
      <c r="C77" s="62" t="s">
        <v>172</v>
      </c>
      <c r="D77" s="75">
        <v>1.446</v>
      </c>
      <c r="E77" s="56">
        <v>0</v>
      </c>
      <c r="F77" s="56">
        <v>0</v>
      </c>
      <c r="G77" s="56">
        <v>0</v>
      </c>
      <c r="H77" s="56">
        <v>0</v>
      </c>
      <c r="I77" s="56">
        <v>0</v>
      </c>
      <c r="J77" s="56">
        <v>0</v>
      </c>
      <c r="K77" s="57">
        <v>0</v>
      </c>
      <c r="L77" s="56">
        <v>0</v>
      </c>
      <c r="M77" s="56">
        <v>0</v>
      </c>
      <c r="N77" s="56">
        <v>0</v>
      </c>
      <c r="O77" s="56">
        <v>0</v>
      </c>
      <c r="P77" s="56">
        <v>0</v>
      </c>
      <c r="Q77" s="56">
        <v>0</v>
      </c>
      <c r="R77" s="57">
        <v>0</v>
      </c>
      <c r="S77" s="58">
        <f t="shared" si="68"/>
        <v>0</v>
      </c>
      <c r="T77" s="59">
        <f t="shared" si="69"/>
        <v>0</v>
      </c>
      <c r="U77" s="58">
        <f t="shared" si="72"/>
        <v>0</v>
      </c>
      <c r="V77" s="59">
        <f t="shared" si="71"/>
        <v>0</v>
      </c>
      <c r="W77" s="28" t="s">
        <v>29</v>
      </c>
    </row>
    <row r="78" spans="1:23" s="11" customFormat="1" ht="51" customHeight="1">
      <c r="A78" s="60" t="s">
        <v>173</v>
      </c>
      <c r="B78" s="89" t="s">
        <v>174</v>
      </c>
      <c r="C78" s="62" t="s">
        <v>175</v>
      </c>
      <c r="D78" s="75">
        <v>0.501</v>
      </c>
      <c r="E78" s="56">
        <v>0</v>
      </c>
      <c r="F78" s="56">
        <v>0</v>
      </c>
      <c r="G78" s="56">
        <v>0</v>
      </c>
      <c r="H78" s="56">
        <v>0</v>
      </c>
      <c r="I78" s="56">
        <v>0</v>
      </c>
      <c r="J78" s="56">
        <v>0</v>
      </c>
      <c r="K78" s="57">
        <v>0</v>
      </c>
      <c r="L78" s="56">
        <v>0</v>
      </c>
      <c r="M78" s="56">
        <v>0</v>
      </c>
      <c r="N78" s="56">
        <v>0</v>
      </c>
      <c r="O78" s="56">
        <v>0</v>
      </c>
      <c r="P78" s="56">
        <v>0</v>
      </c>
      <c r="Q78" s="56">
        <v>0</v>
      </c>
      <c r="R78" s="57">
        <v>0</v>
      </c>
      <c r="S78" s="58">
        <f t="shared" si="68"/>
        <v>0</v>
      </c>
      <c r="T78" s="59">
        <f t="shared" si="69"/>
        <v>0</v>
      </c>
      <c r="U78" s="58">
        <f t="shared" si="72"/>
        <v>0</v>
      </c>
      <c r="V78" s="59">
        <f t="shared" si="71"/>
        <v>0</v>
      </c>
      <c r="W78" s="28" t="s">
        <v>29</v>
      </c>
    </row>
    <row r="79" spans="1:23" s="11" customFormat="1" ht="51" customHeight="1">
      <c r="A79" s="60" t="s">
        <v>176</v>
      </c>
      <c r="B79" s="89" t="s">
        <v>177</v>
      </c>
      <c r="C79" s="62" t="s">
        <v>178</v>
      </c>
      <c r="D79" s="75">
        <v>1.0029999999999999</v>
      </c>
      <c r="E79" s="56">
        <v>0</v>
      </c>
      <c r="F79" s="56">
        <v>0</v>
      </c>
      <c r="G79" s="56">
        <v>0</v>
      </c>
      <c r="H79" s="56">
        <v>0</v>
      </c>
      <c r="I79" s="56">
        <v>0</v>
      </c>
      <c r="J79" s="56">
        <v>0</v>
      </c>
      <c r="K79" s="57">
        <v>0</v>
      </c>
      <c r="L79" s="56">
        <v>0</v>
      </c>
      <c r="M79" s="56">
        <v>0</v>
      </c>
      <c r="N79" s="56">
        <v>0</v>
      </c>
      <c r="O79" s="56">
        <v>0</v>
      </c>
      <c r="P79" s="56">
        <v>0</v>
      </c>
      <c r="Q79" s="56">
        <v>0</v>
      </c>
      <c r="R79" s="57">
        <v>0</v>
      </c>
      <c r="S79" s="58">
        <f t="shared" si="68"/>
        <v>0</v>
      </c>
      <c r="T79" s="59">
        <f t="shared" si="69"/>
        <v>0</v>
      </c>
      <c r="U79" s="58">
        <f t="shared" si="72"/>
        <v>0</v>
      </c>
      <c r="V79" s="59">
        <f t="shared" si="71"/>
        <v>0</v>
      </c>
      <c r="W79" s="28" t="s">
        <v>29</v>
      </c>
    </row>
    <row r="80" spans="1:23" s="11" customFormat="1" ht="51" customHeight="1">
      <c r="A80" s="60" t="s">
        <v>179</v>
      </c>
      <c r="B80" s="89" t="s">
        <v>180</v>
      </c>
      <c r="C80" s="62" t="s">
        <v>181</v>
      </c>
      <c r="D80" s="75">
        <v>1.0029999999999999</v>
      </c>
      <c r="E80" s="56">
        <v>0</v>
      </c>
      <c r="F80" s="56">
        <v>0</v>
      </c>
      <c r="G80" s="56">
        <v>0</v>
      </c>
      <c r="H80" s="56">
        <v>0</v>
      </c>
      <c r="I80" s="56">
        <v>0</v>
      </c>
      <c r="J80" s="56">
        <v>0</v>
      </c>
      <c r="K80" s="57"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7">
        <v>0</v>
      </c>
      <c r="S80" s="58">
        <f t="shared" si="68"/>
        <v>0</v>
      </c>
      <c r="T80" s="59">
        <f t="shared" si="69"/>
        <v>0</v>
      </c>
      <c r="U80" s="58">
        <f t="shared" si="72"/>
        <v>0</v>
      </c>
      <c r="V80" s="59">
        <f t="shared" si="71"/>
        <v>0</v>
      </c>
      <c r="W80" s="28" t="s">
        <v>29</v>
      </c>
    </row>
    <row r="81" spans="1:23" s="11" customFormat="1" ht="51" customHeight="1">
      <c r="A81" s="60" t="s">
        <v>182</v>
      </c>
      <c r="B81" s="89" t="s">
        <v>183</v>
      </c>
      <c r="C81" s="55" t="s">
        <v>184</v>
      </c>
      <c r="D81" s="55">
        <v>0.76700000000000002</v>
      </c>
      <c r="E81" s="56">
        <v>0</v>
      </c>
      <c r="F81" s="56">
        <v>0</v>
      </c>
      <c r="G81" s="56">
        <v>0</v>
      </c>
      <c r="H81" s="56">
        <v>0</v>
      </c>
      <c r="I81" s="56">
        <v>0</v>
      </c>
      <c r="J81" s="56">
        <v>0</v>
      </c>
      <c r="K81" s="57">
        <v>0</v>
      </c>
      <c r="L81" s="56">
        <v>0</v>
      </c>
      <c r="M81" s="56">
        <v>0</v>
      </c>
      <c r="N81" s="56">
        <v>0</v>
      </c>
      <c r="O81" s="56">
        <v>0</v>
      </c>
      <c r="P81" s="56">
        <v>0</v>
      </c>
      <c r="Q81" s="56">
        <v>0</v>
      </c>
      <c r="R81" s="57">
        <v>0</v>
      </c>
      <c r="S81" s="58">
        <f t="shared" si="68"/>
        <v>0</v>
      </c>
      <c r="T81" s="59">
        <f t="shared" si="69"/>
        <v>0</v>
      </c>
      <c r="U81" s="58">
        <f t="shared" si="72"/>
        <v>0</v>
      </c>
      <c r="V81" s="59">
        <f t="shared" si="71"/>
        <v>0</v>
      </c>
      <c r="W81" s="28" t="s">
        <v>29</v>
      </c>
    </row>
    <row r="82" spans="1:23" s="11" customFormat="1" ht="54.75" customHeight="1">
      <c r="A82" s="60" t="s">
        <v>185</v>
      </c>
      <c r="B82" s="89" t="s">
        <v>186</v>
      </c>
      <c r="C82" s="62" t="s">
        <v>187</v>
      </c>
      <c r="D82" s="75">
        <v>1.0029999999999999</v>
      </c>
      <c r="E82" s="56">
        <v>0</v>
      </c>
      <c r="F82" s="56">
        <v>0</v>
      </c>
      <c r="G82" s="56">
        <v>0</v>
      </c>
      <c r="H82" s="56">
        <v>0</v>
      </c>
      <c r="I82" s="56">
        <v>0</v>
      </c>
      <c r="J82" s="56">
        <v>0</v>
      </c>
      <c r="K82" s="57">
        <v>0</v>
      </c>
      <c r="L82" s="56">
        <v>0</v>
      </c>
      <c r="M82" s="56">
        <v>0</v>
      </c>
      <c r="N82" s="56">
        <v>0</v>
      </c>
      <c r="O82" s="56">
        <v>0</v>
      </c>
      <c r="P82" s="56">
        <v>0</v>
      </c>
      <c r="Q82" s="56">
        <v>0</v>
      </c>
      <c r="R82" s="57">
        <v>0</v>
      </c>
      <c r="S82" s="58">
        <f t="shared" si="68"/>
        <v>0</v>
      </c>
      <c r="T82" s="59">
        <f t="shared" si="69"/>
        <v>0</v>
      </c>
      <c r="U82" s="58">
        <f t="shared" si="72"/>
        <v>0</v>
      </c>
      <c r="V82" s="59">
        <f t="shared" si="71"/>
        <v>0</v>
      </c>
      <c r="W82" s="28" t="s">
        <v>29</v>
      </c>
    </row>
    <row r="83" spans="1:23" s="11" customFormat="1" ht="54.75" customHeight="1">
      <c r="A83" s="60" t="s">
        <v>188</v>
      </c>
      <c r="B83" s="89" t="s">
        <v>189</v>
      </c>
      <c r="C83" s="62" t="s">
        <v>190</v>
      </c>
      <c r="D83" s="75">
        <v>1.0029999999999999</v>
      </c>
      <c r="E83" s="56">
        <v>0</v>
      </c>
      <c r="F83" s="56">
        <v>0</v>
      </c>
      <c r="G83" s="56">
        <v>0</v>
      </c>
      <c r="H83" s="56">
        <v>0</v>
      </c>
      <c r="I83" s="56">
        <v>0</v>
      </c>
      <c r="J83" s="56">
        <v>0</v>
      </c>
      <c r="K83" s="57">
        <v>0</v>
      </c>
      <c r="L83" s="56">
        <v>0</v>
      </c>
      <c r="M83" s="56">
        <v>0</v>
      </c>
      <c r="N83" s="56">
        <v>0</v>
      </c>
      <c r="O83" s="56">
        <v>0</v>
      </c>
      <c r="P83" s="56">
        <v>0</v>
      </c>
      <c r="Q83" s="56">
        <v>0</v>
      </c>
      <c r="R83" s="57">
        <v>0</v>
      </c>
      <c r="S83" s="58">
        <f t="shared" si="68"/>
        <v>0</v>
      </c>
      <c r="T83" s="59">
        <f t="shared" si="69"/>
        <v>0</v>
      </c>
      <c r="U83" s="58">
        <f t="shared" si="72"/>
        <v>0</v>
      </c>
      <c r="V83" s="59">
        <f t="shared" si="71"/>
        <v>0</v>
      </c>
      <c r="W83" s="28" t="s">
        <v>29</v>
      </c>
    </row>
    <row r="84" spans="1:23" s="11" customFormat="1" ht="54.75" customHeight="1">
      <c r="A84" s="60" t="s">
        <v>191</v>
      </c>
      <c r="B84" s="89" t="s">
        <v>192</v>
      </c>
      <c r="C84" s="62" t="s">
        <v>193</v>
      </c>
      <c r="D84" s="75">
        <v>0.501</v>
      </c>
      <c r="E84" s="56">
        <v>0</v>
      </c>
      <c r="F84" s="56">
        <v>0</v>
      </c>
      <c r="G84" s="56">
        <v>0</v>
      </c>
      <c r="H84" s="56">
        <v>0</v>
      </c>
      <c r="I84" s="56">
        <v>0</v>
      </c>
      <c r="J84" s="56">
        <v>0</v>
      </c>
      <c r="K84" s="57">
        <v>0</v>
      </c>
      <c r="L84" s="56">
        <v>0</v>
      </c>
      <c r="M84" s="56">
        <v>0</v>
      </c>
      <c r="N84" s="56">
        <v>0</v>
      </c>
      <c r="O84" s="56">
        <v>0</v>
      </c>
      <c r="P84" s="56">
        <v>0</v>
      </c>
      <c r="Q84" s="56">
        <v>0</v>
      </c>
      <c r="R84" s="57">
        <v>0</v>
      </c>
      <c r="S84" s="58">
        <f t="shared" si="68"/>
        <v>0</v>
      </c>
      <c r="T84" s="59">
        <f t="shared" si="69"/>
        <v>0</v>
      </c>
      <c r="U84" s="58">
        <f t="shared" si="72"/>
        <v>0</v>
      </c>
      <c r="V84" s="59">
        <f t="shared" si="71"/>
        <v>0</v>
      </c>
      <c r="W84" s="28" t="s">
        <v>29</v>
      </c>
    </row>
    <row r="85" spans="1:23" s="11" customFormat="1" ht="54.75" customHeight="1">
      <c r="A85" s="60" t="s">
        <v>194</v>
      </c>
      <c r="B85" s="89" t="s">
        <v>195</v>
      </c>
      <c r="C85" s="62" t="s">
        <v>196</v>
      </c>
      <c r="D85" s="75">
        <v>1.0029999999999999</v>
      </c>
      <c r="E85" s="56">
        <v>0</v>
      </c>
      <c r="F85" s="56">
        <v>0</v>
      </c>
      <c r="G85" s="56">
        <v>0</v>
      </c>
      <c r="H85" s="56">
        <v>0</v>
      </c>
      <c r="I85" s="56">
        <v>0</v>
      </c>
      <c r="J85" s="56">
        <v>0</v>
      </c>
      <c r="K85" s="57">
        <v>0</v>
      </c>
      <c r="L85" s="56">
        <v>0</v>
      </c>
      <c r="M85" s="56">
        <v>0</v>
      </c>
      <c r="N85" s="56">
        <v>0</v>
      </c>
      <c r="O85" s="56">
        <v>0</v>
      </c>
      <c r="P85" s="56">
        <v>0</v>
      </c>
      <c r="Q85" s="56">
        <v>0</v>
      </c>
      <c r="R85" s="57">
        <v>0</v>
      </c>
      <c r="S85" s="58">
        <f t="shared" si="68"/>
        <v>0</v>
      </c>
      <c r="T85" s="59">
        <f t="shared" si="69"/>
        <v>0</v>
      </c>
      <c r="U85" s="58">
        <f t="shared" si="72"/>
        <v>0</v>
      </c>
      <c r="V85" s="59">
        <f t="shared" si="71"/>
        <v>0</v>
      </c>
      <c r="W85" s="28" t="s">
        <v>29</v>
      </c>
    </row>
    <row r="86" spans="1:23" s="11" customFormat="1" ht="54.75" customHeight="1">
      <c r="A86" s="60" t="s">
        <v>197</v>
      </c>
      <c r="B86" s="74" t="s">
        <v>198</v>
      </c>
      <c r="C86" s="62" t="s">
        <v>199</v>
      </c>
      <c r="D86" s="75">
        <v>0.95399999999999996</v>
      </c>
      <c r="E86" s="56">
        <v>0</v>
      </c>
      <c r="F86" s="56">
        <v>0</v>
      </c>
      <c r="G86" s="56">
        <v>0</v>
      </c>
      <c r="H86" s="56">
        <v>0</v>
      </c>
      <c r="I86" s="56">
        <v>0</v>
      </c>
      <c r="J86" s="56">
        <v>0</v>
      </c>
      <c r="K86" s="57">
        <v>0</v>
      </c>
      <c r="L86" s="56">
        <v>0</v>
      </c>
      <c r="M86" s="56">
        <v>0</v>
      </c>
      <c r="N86" s="56">
        <v>0</v>
      </c>
      <c r="O86" s="56">
        <v>0</v>
      </c>
      <c r="P86" s="56">
        <v>0</v>
      </c>
      <c r="Q86" s="56">
        <v>0</v>
      </c>
      <c r="R86" s="57">
        <v>0</v>
      </c>
      <c r="S86" s="58">
        <f t="shared" si="68"/>
        <v>0</v>
      </c>
      <c r="T86" s="59">
        <f t="shared" si="69"/>
        <v>0</v>
      </c>
      <c r="U86" s="58">
        <f t="shared" si="72"/>
        <v>0</v>
      </c>
      <c r="V86" s="59">
        <f t="shared" si="71"/>
        <v>0</v>
      </c>
      <c r="W86" s="28" t="s">
        <v>29</v>
      </c>
    </row>
    <row r="87" spans="1:23" s="11" customFormat="1" ht="54.75" customHeight="1">
      <c r="A87" s="60" t="s">
        <v>200</v>
      </c>
      <c r="B87" s="74" t="s">
        <v>201</v>
      </c>
      <c r="C87" s="62" t="s">
        <v>202</v>
      </c>
      <c r="D87" s="75">
        <v>0.47699999999999998</v>
      </c>
      <c r="E87" s="56">
        <v>0</v>
      </c>
      <c r="F87" s="56">
        <v>0</v>
      </c>
      <c r="G87" s="56">
        <v>0</v>
      </c>
      <c r="H87" s="56">
        <v>0</v>
      </c>
      <c r="I87" s="56">
        <v>0</v>
      </c>
      <c r="J87" s="56">
        <v>0</v>
      </c>
      <c r="K87" s="57">
        <v>0</v>
      </c>
      <c r="L87" s="56">
        <v>0</v>
      </c>
      <c r="M87" s="56">
        <v>0</v>
      </c>
      <c r="N87" s="56">
        <v>0</v>
      </c>
      <c r="O87" s="56">
        <v>0</v>
      </c>
      <c r="P87" s="56">
        <v>0</v>
      </c>
      <c r="Q87" s="56">
        <v>0</v>
      </c>
      <c r="R87" s="57">
        <v>0</v>
      </c>
      <c r="S87" s="58">
        <f t="shared" si="68"/>
        <v>0</v>
      </c>
      <c r="T87" s="59">
        <f t="shared" si="69"/>
        <v>0</v>
      </c>
      <c r="U87" s="58">
        <f t="shared" si="72"/>
        <v>0</v>
      </c>
      <c r="V87" s="59">
        <f t="shared" si="71"/>
        <v>0</v>
      </c>
      <c r="W87" s="28" t="s">
        <v>29</v>
      </c>
    </row>
    <row r="88" spans="1:23" s="11" customFormat="1" ht="51" customHeight="1">
      <c r="A88" s="60" t="s">
        <v>203</v>
      </c>
      <c r="B88" s="74" t="s">
        <v>204</v>
      </c>
      <c r="C88" s="62" t="s">
        <v>205</v>
      </c>
      <c r="D88" s="75">
        <v>0.95399999999999996</v>
      </c>
      <c r="E88" s="56">
        <v>0</v>
      </c>
      <c r="F88" s="56">
        <v>0</v>
      </c>
      <c r="G88" s="56">
        <v>0</v>
      </c>
      <c r="H88" s="56">
        <v>0</v>
      </c>
      <c r="I88" s="56">
        <v>0</v>
      </c>
      <c r="J88" s="56">
        <v>0</v>
      </c>
      <c r="K88" s="57">
        <v>0</v>
      </c>
      <c r="L88" s="56">
        <v>0</v>
      </c>
      <c r="M88" s="56">
        <v>0</v>
      </c>
      <c r="N88" s="56">
        <v>0</v>
      </c>
      <c r="O88" s="56">
        <v>0</v>
      </c>
      <c r="P88" s="56">
        <v>0</v>
      </c>
      <c r="Q88" s="56">
        <v>0</v>
      </c>
      <c r="R88" s="57">
        <v>0</v>
      </c>
      <c r="S88" s="58">
        <f t="shared" si="68"/>
        <v>0</v>
      </c>
      <c r="T88" s="59">
        <f t="shared" si="69"/>
        <v>0</v>
      </c>
      <c r="U88" s="58">
        <f t="shared" si="72"/>
        <v>0</v>
      </c>
      <c r="V88" s="59">
        <f t="shared" si="71"/>
        <v>0</v>
      </c>
      <c r="W88" s="28" t="s">
        <v>29</v>
      </c>
    </row>
    <row r="89" spans="1:23" s="11" customFormat="1" ht="51" customHeight="1">
      <c r="A89" s="60" t="s">
        <v>206</v>
      </c>
      <c r="B89" s="74" t="s">
        <v>207</v>
      </c>
      <c r="C89" s="62" t="s">
        <v>208</v>
      </c>
      <c r="D89" s="75">
        <v>0.47699999999999998</v>
      </c>
      <c r="E89" s="56">
        <v>0</v>
      </c>
      <c r="F89" s="56">
        <v>0</v>
      </c>
      <c r="G89" s="56">
        <v>0</v>
      </c>
      <c r="H89" s="56">
        <v>0</v>
      </c>
      <c r="I89" s="56">
        <v>0</v>
      </c>
      <c r="J89" s="56">
        <v>0</v>
      </c>
      <c r="K89" s="57">
        <v>0</v>
      </c>
      <c r="L89" s="56">
        <v>0</v>
      </c>
      <c r="M89" s="56">
        <v>0</v>
      </c>
      <c r="N89" s="56">
        <v>0</v>
      </c>
      <c r="O89" s="56">
        <v>0</v>
      </c>
      <c r="P89" s="56">
        <v>0</v>
      </c>
      <c r="Q89" s="56">
        <v>0</v>
      </c>
      <c r="R89" s="57">
        <v>0</v>
      </c>
      <c r="S89" s="58">
        <f t="shared" si="68"/>
        <v>0</v>
      </c>
      <c r="T89" s="59">
        <f t="shared" si="69"/>
        <v>0</v>
      </c>
      <c r="U89" s="58">
        <f t="shared" si="72"/>
        <v>0</v>
      </c>
      <c r="V89" s="59">
        <f t="shared" si="71"/>
        <v>0</v>
      </c>
      <c r="W89" s="28" t="s">
        <v>29</v>
      </c>
    </row>
    <row r="90" spans="1:23" s="11" customFormat="1" ht="51" customHeight="1">
      <c r="A90" s="60" t="s">
        <v>209</v>
      </c>
      <c r="B90" s="74" t="s">
        <v>210</v>
      </c>
      <c r="C90" s="62" t="s">
        <v>211</v>
      </c>
      <c r="D90" s="75">
        <v>0.95399999999999996</v>
      </c>
      <c r="E90" s="56">
        <v>0</v>
      </c>
      <c r="F90" s="56">
        <v>0</v>
      </c>
      <c r="G90" s="56">
        <v>0</v>
      </c>
      <c r="H90" s="56">
        <v>0</v>
      </c>
      <c r="I90" s="56">
        <v>0</v>
      </c>
      <c r="J90" s="56">
        <v>0</v>
      </c>
      <c r="K90" s="57">
        <v>0</v>
      </c>
      <c r="L90" s="56">
        <v>0</v>
      </c>
      <c r="M90" s="56">
        <v>0</v>
      </c>
      <c r="N90" s="56">
        <v>0</v>
      </c>
      <c r="O90" s="56">
        <v>0</v>
      </c>
      <c r="P90" s="56">
        <v>0</v>
      </c>
      <c r="Q90" s="56">
        <v>0</v>
      </c>
      <c r="R90" s="57">
        <v>0</v>
      </c>
      <c r="S90" s="58">
        <f t="shared" si="68"/>
        <v>0</v>
      </c>
      <c r="T90" s="59">
        <f t="shared" si="69"/>
        <v>0</v>
      </c>
      <c r="U90" s="58">
        <f t="shared" si="72"/>
        <v>0</v>
      </c>
      <c r="V90" s="59">
        <f t="shared" si="71"/>
        <v>0</v>
      </c>
      <c r="W90" s="28" t="s">
        <v>29</v>
      </c>
    </row>
    <row r="91" spans="1:23" s="11" customFormat="1" ht="51" customHeight="1">
      <c r="A91" s="60" t="s">
        <v>212</v>
      </c>
      <c r="B91" s="89" t="s">
        <v>213</v>
      </c>
      <c r="C91" s="62" t="s">
        <v>214</v>
      </c>
      <c r="D91" s="75">
        <v>0.501</v>
      </c>
      <c r="E91" s="56">
        <v>0</v>
      </c>
      <c r="F91" s="56">
        <v>0</v>
      </c>
      <c r="G91" s="56">
        <v>0</v>
      </c>
      <c r="H91" s="56">
        <v>0</v>
      </c>
      <c r="I91" s="56">
        <v>0</v>
      </c>
      <c r="J91" s="56">
        <v>0</v>
      </c>
      <c r="K91" s="57">
        <v>0</v>
      </c>
      <c r="L91" s="56">
        <v>0</v>
      </c>
      <c r="M91" s="56">
        <v>0</v>
      </c>
      <c r="N91" s="56">
        <v>0</v>
      </c>
      <c r="O91" s="56">
        <v>0</v>
      </c>
      <c r="P91" s="56">
        <v>0</v>
      </c>
      <c r="Q91" s="56">
        <v>0</v>
      </c>
      <c r="R91" s="57">
        <v>0</v>
      </c>
      <c r="S91" s="58">
        <f t="shared" si="68"/>
        <v>0</v>
      </c>
      <c r="T91" s="59">
        <f t="shared" si="69"/>
        <v>0</v>
      </c>
      <c r="U91" s="58">
        <f t="shared" si="72"/>
        <v>0</v>
      </c>
      <c r="V91" s="59">
        <f t="shared" si="71"/>
        <v>0</v>
      </c>
      <c r="W91" s="28" t="s">
        <v>29</v>
      </c>
    </row>
    <row r="92" spans="1:23" s="11" customFormat="1" ht="51" customHeight="1">
      <c r="A92" s="60" t="s">
        <v>215</v>
      </c>
      <c r="B92" s="89" t="s">
        <v>216</v>
      </c>
      <c r="C92" s="62" t="s">
        <v>217</v>
      </c>
      <c r="D92" s="75">
        <v>0.501</v>
      </c>
      <c r="E92" s="56">
        <v>0</v>
      </c>
      <c r="F92" s="56">
        <v>0</v>
      </c>
      <c r="G92" s="56">
        <v>0</v>
      </c>
      <c r="H92" s="56">
        <v>0</v>
      </c>
      <c r="I92" s="56">
        <v>0</v>
      </c>
      <c r="J92" s="56">
        <v>0</v>
      </c>
      <c r="K92" s="57">
        <v>0</v>
      </c>
      <c r="L92" s="56">
        <v>0</v>
      </c>
      <c r="M92" s="56">
        <v>0</v>
      </c>
      <c r="N92" s="56">
        <v>0</v>
      </c>
      <c r="O92" s="56">
        <v>0</v>
      </c>
      <c r="P92" s="56">
        <v>0</v>
      </c>
      <c r="Q92" s="56">
        <v>0</v>
      </c>
      <c r="R92" s="57">
        <v>0</v>
      </c>
      <c r="S92" s="58">
        <f t="shared" si="68"/>
        <v>0</v>
      </c>
      <c r="T92" s="59">
        <f t="shared" si="69"/>
        <v>0</v>
      </c>
      <c r="U92" s="58">
        <f t="shared" si="72"/>
        <v>0</v>
      </c>
      <c r="V92" s="59">
        <f t="shared" si="71"/>
        <v>0</v>
      </c>
      <c r="W92" s="28" t="s">
        <v>29</v>
      </c>
    </row>
    <row r="93" spans="1:23" s="11" customFormat="1" ht="51" customHeight="1">
      <c r="A93" s="60" t="s">
        <v>218</v>
      </c>
      <c r="B93" s="89" t="s">
        <v>219</v>
      </c>
      <c r="C93" s="55" t="s">
        <v>220</v>
      </c>
      <c r="D93" s="55">
        <v>0.53100000000000003</v>
      </c>
      <c r="E93" s="56">
        <v>0</v>
      </c>
      <c r="F93" s="56">
        <v>0</v>
      </c>
      <c r="G93" s="56">
        <v>0</v>
      </c>
      <c r="H93" s="56">
        <v>0</v>
      </c>
      <c r="I93" s="56">
        <v>0</v>
      </c>
      <c r="J93" s="56">
        <v>0</v>
      </c>
      <c r="K93" s="57">
        <v>0</v>
      </c>
      <c r="L93" s="56">
        <v>0</v>
      </c>
      <c r="M93" s="56">
        <v>0</v>
      </c>
      <c r="N93" s="56">
        <v>0</v>
      </c>
      <c r="O93" s="56">
        <v>0</v>
      </c>
      <c r="P93" s="56">
        <v>0</v>
      </c>
      <c r="Q93" s="56">
        <v>0</v>
      </c>
      <c r="R93" s="57">
        <v>0</v>
      </c>
      <c r="S93" s="58">
        <f t="shared" si="68"/>
        <v>0</v>
      </c>
      <c r="T93" s="59">
        <f t="shared" si="69"/>
        <v>0</v>
      </c>
      <c r="U93" s="58">
        <f t="shared" si="72"/>
        <v>0</v>
      </c>
      <c r="V93" s="59">
        <f t="shared" si="71"/>
        <v>0</v>
      </c>
      <c r="W93" s="28" t="s">
        <v>29</v>
      </c>
    </row>
    <row r="94" spans="1:23" s="11" customFormat="1" ht="52.5" customHeight="1">
      <c r="A94" s="60" t="s">
        <v>221</v>
      </c>
      <c r="B94" s="89" t="s">
        <v>222</v>
      </c>
      <c r="C94" s="55" t="s">
        <v>223</v>
      </c>
      <c r="D94" s="55">
        <v>0.53100000000000003</v>
      </c>
      <c r="E94" s="56">
        <v>0</v>
      </c>
      <c r="F94" s="56">
        <v>0</v>
      </c>
      <c r="G94" s="56">
        <v>0</v>
      </c>
      <c r="H94" s="56">
        <v>0</v>
      </c>
      <c r="I94" s="56">
        <v>0</v>
      </c>
      <c r="J94" s="56">
        <v>0</v>
      </c>
      <c r="K94" s="57">
        <v>0</v>
      </c>
      <c r="L94" s="56">
        <v>0</v>
      </c>
      <c r="M94" s="56">
        <v>0</v>
      </c>
      <c r="N94" s="56">
        <v>0</v>
      </c>
      <c r="O94" s="56">
        <v>0</v>
      </c>
      <c r="P94" s="56">
        <v>0</v>
      </c>
      <c r="Q94" s="56">
        <v>0</v>
      </c>
      <c r="R94" s="57">
        <v>0</v>
      </c>
      <c r="S94" s="58">
        <f t="shared" si="68"/>
        <v>0</v>
      </c>
      <c r="T94" s="59">
        <f t="shared" si="69"/>
        <v>0</v>
      </c>
      <c r="U94" s="58">
        <f t="shared" si="72"/>
        <v>0</v>
      </c>
      <c r="V94" s="59">
        <f t="shared" si="71"/>
        <v>0</v>
      </c>
      <c r="W94" s="28" t="s">
        <v>29</v>
      </c>
    </row>
    <row r="95" spans="1:23" s="11" customFormat="1" ht="52.5" customHeight="1">
      <c r="A95" s="60" t="s">
        <v>224</v>
      </c>
      <c r="B95" s="74" t="s">
        <v>225</v>
      </c>
      <c r="C95" s="62" t="s">
        <v>226</v>
      </c>
      <c r="D95" s="75">
        <v>0.47699999999999998</v>
      </c>
      <c r="E95" s="56">
        <v>0</v>
      </c>
      <c r="F95" s="56">
        <v>0</v>
      </c>
      <c r="G95" s="56">
        <v>0</v>
      </c>
      <c r="H95" s="56">
        <v>0</v>
      </c>
      <c r="I95" s="56">
        <v>0</v>
      </c>
      <c r="J95" s="56">
        <v>0</v>
      </c>
      <c r="K95" s="57">
        <v>0</v>
      </c>
      <c r="L95" s="56">
        <v>0</v>
      </c>
      <c r="M95" s="56">
        <v>0</v>
      </c>
      <c r="N95" s="56">
        <v>0</v>
      </c>
      <c r="O95" s="56">
        <v>0</v>
      </c>
      <c r="P95" s="56">
        <v>0</v>
      </c>
      <c r="Q95" s="56">
        <v>0</v>
      </c>
      <c r="R95" s="57">
        <v>0</v>
      </c>
      <c r="S95" s="58">
        <f t="shared" si="68"/>
        <v>0</v>
      </c>
      <c r="T95" s="59">
        <f t="shared" si="69"/>
        <v>0</v>
      </c>
      <c r="U95" s="58">
        <f t="shared" si="72"/>
        <v>0</v>
      </c>
      <c r="V95" s="59">
        <f t="shared" si="71"/>
        <v>0</v>
      </c>
      <c r="W95" s="28" t="s">
        <v>29</v>
      </c>
    </row>
    <row r="96" spans="1:23" s="11" customFormat="1" ht="52.5" customHeight="1">
      <c r="A96" s="60" t="s">
        <v>227</v>
      </c>
      <c r="B96" s="74" t="s">
        <v>228</v>
      </c>
      <c r="C96" s="62" t="s">
        <v>229</v>
      </c>
      <c r="D96" s="75">
        <v>0.95399999999999996</v>
      </c>
      <c r="E96" s="56">
        <v>0</v>
      </c>
      <c r="F96" s="56">
        <v>0</v>
      </c>
      <c r="G96" s="56">
        <v>0</v>
      </c>
      <c r="H96" s="56">
        <v>0</v>
      </c>
      <c r="I96" s="56">
        <v>0</v>
      </c>
      <c r="J96" s="56">
        <v>0</v>
      </c>
      <c r="K96" s="57">
        <v>0</v>
      </c>
      <c r="L96" s="56">
        <v>0</v>
      </c>
      <c r="M96" s="56">
        <v>0</v>
      </c>
      <c r="N96" s="56">
        <v>0</v>
      </c>
      <c r="O96" s="56">
        <v>0</v>
      </c>
      <c r="P96" s="56">
        <v>0</v>
      </c>
      <c r="Q96" s="56">
        <v>0</v>
      </c>
      <c r="R96" s="57">
        <v>0</v>
      </c>
      <c r="S96" s="58">
        <f t="shared" si="68"/>
        <v>0</v>
      </c>
      <c r="T96" s="59">
        <f t="shared" si="69"/>
        <v>0</v>
      </c>
      <c r="U96" s="58">
        <f t="shared" si="72"/>
        <v>0</v>
      </c>
      <c r="V96" s="59">
        <f t="shared" si="71"/>
        <v>0</v>
      </c>
      <c r="W96" s="28" t="s">
        <v>29</v>
      </c>
    </row>
    <row r="97" spans="1:23" s="11" customFormat="1" ht="52.5" customHeight="1">
      <c r="A97" s="60" t="s">
        <v>230</v>
      </c>
      <c r="B97" s="74" t="s">
        <v>231</v>
      </c>
      <c r="C97" s="62" t="s">
        <v>232</v>
      </c>
      <c r="D97" s="55">
        <v>0.95399999999999996</v>
      </c>
      <c r="E97" s="56">
        <v>0</v>
      </c>
      <c r="F97" s="56">
        <v>0</v>
      </c>
      <c r="G97" s="56">
        <v>0</v>
      </c>
      <c r="H97" s="56">
        <v>0</v>
      </c>
      <c r="I97" s="56">
        <v>0</v>
      </c>
      <c r="J97" s="56">
        <v>0</v>
      </c>
      <c r="K97" s="57">
        <v>0</v>
      </c>
      <c r="L97" s="56">
        <v>0</v>
      </c>
      <c r="M97" s="56">
        <v>0</v>
      </c>
      <c r="N97" s="56">
        <v>0</v>
      </c>
      <c r="O97" s="56">
        <v>0</v>
      </c>
      <c r="P97" s="56">
        <v>0</v>
      </c>
      <c r="Q97" s="56">
        <v>0</v>
      </c>
      <c r="R97" s="57">
        <v>0</v>
      </c>
      <c r="S97" s="58">
        <f t="shared" si="68"/>
        <v>0</v>
      </c>
      <c r="T97" s="59">
        <f t="shared" si="69"/>
        <v>0</v>
      </c>
      <c r="U97" s="58">
        <f t="shared" si="72"/>
        <v>0</v>
      </c>
      <c r="V97" s="59">
        <f t="shared" si="71"/>
        <v>0</v>
      </c>
      <c r="W97" s="28" t="s">
        <v>29</v>
      </c>
    </row>
    <row r="98" spans="1:23" s="11" customFormat="1" ht="30.75" customHeight="1">
      <c r="A98" s="46" t="s">
        <v>233</v>
      </c>
      <c r="B98" s="47" t="s">
        <v>234</v>
      </c>
      <c r="C98" s="45" t="s">
        <v>28</v>
      </c>
      <c r="D98" s="29">
        <f>IF(NOT(SUM(D99,D115)=0),SUM(D99,D115),"нд")</f>
        <v>26.937000000000005</v>
      </c>
      <c r="E98" s="29">
        <f t="shared" ref="E98:R98" si="75">SUM(E99,E115)</f>
        <v>0</v>
      </c>
      <c r="F98" s="29">
        <f t="shared" si="75"/>
        <v>5.7770000000000001</v>
      </c>
      <c r="G98" s="29">
        <f t="shared" si="75"/>
        <v>0</v>
      </c>
      <c r="H98" s="29">
        <f t="shared" si="75"/>
        <v>0</v>
      </c>
      <c r="I98" s="29">
        <f t="shared" si="75"/>
        <v>0</v>
      </c>
      <c r="J98" s="29">
        <f t="shared" si="75"/>
        <v>0</v>
      </c>
      <c r="K98" s="31">
        <f t="shared" si="75"/>
        <v>9</v>
      </c>
      <c r="L98" s="29">
        <f t="shared" si="75"/>
        <v>0</v>
      </c>
      <c r="M98" s="29">
        <f t="shared" si="75"/>
        <v>4.9969999999999999</v>
      </c>
      <c r="N98" s="29">
        <f t="shared" si="75"/>
        <v>0</v>
      </c>
      <c r="O98" s="29">
        <f t="shared" si="75"/>
        <v>0</v>
      </c>
      <c r="P98" s="29">
        <f t="shared" si="75"/>
        <v>0</v>
      </c>
      <c r="Q98" s="29">
        <f t="shared" si="75"/>
        <v>0</v>
      </c>
      <c r="R98" s="31">
        <f t="shared" si="75"/>
        <v>9</v>
      </c>
      <c r="S98" s="29">
        <f t="shared" ref="S98:U98" si="76">SUM(S99,S115)</f>
        <v>0</v>
      </c>
      <c r="T98" s="32">
        <f t="shared" si="69"/>
        <v>0</v>
      </c>
      <c r="U98" s="29">
        <f t="shared" si="76"/>
        <v>-0.78000000000000025</v>
      </c>
      <c r="V98" s="32">
        <f t="shared" si="71"/>
        <v>-0.13501817552362827</v>
      </c>
      <c r="W98" s="29" t="s">
        <v>29</v>
      </c>
    </row>
    <row r="99" spans="1:23" s="11" customFormat="1" ht="30.75" customHeight="1">
      <c r="A99" s="46" t="s">
        <v>235</v>
      </c>
      <c r="B99" s="47" t="s">
        <v>236</v>
      </c>
      <c r="C99" s="45" t="s">
        <v>28</v>
      </c>
      <c r="D99" s="29">
        <f>IF(NOT(SUM(D100,D110)=0),SUM(D100,D110),"нд")</f>
        <v>2.972</v>
      </c>
      <c r="E99" s="29">
        <f t="shared" ref="E99:R99" si="77">SUM(E100,E110)</f>
        <v>0</v>
      </c>
      <c r="F99" s="29">
        <f t="shared" si="77"/>
        <v>1.034</v>
      </c>
      <c r="G99" s="29">
        <f t="shared" si="77"/>
        <v>0</v>
      </c>
      <c r="H99" s="29">
        <f t="shared" si="77"/>
        <v>0</v>
      </c>
      <c r="I99" s="29">
        <f t="shared" si="77"/>
        <v>0</v>
      </c>
      <c r="J99" s="29">
        <f t="shared" si="77"/>
        <v>0</v>
      </c>
      <c r="K99" s="31">
        <f t="shared" si="77"/>
        <v>6</v>
      </c>
      <c r="L99" s="29">
        <f t="shared" si="77"/>
        <v>0</v>
      </c>
      <c r="M99" s="29">
        <f t="shared" si="77"/>
        <v>0.90100000000000002</v>
      </c>
      <c r="N99" s="29">
        <f t="shared" si="77"/>
        <v>0</v>
      </c>
      <c r="O99" s="29">
        <f t="shared" si="77"/>
        <v>0</v>
      </c>
      <c r="P99" s="29">
        <f t="shared" si="77"/>
        <v>0</v>
      </c>
      <c r="Q99" s="29">
        <f t="shared" si="77"/>
        <v>0</v>
      </c>
      <c r="R99" s="31">
        <f t="shared" si="77"/>
        <v>6</v>
      </c>
      <c r="S99" s="29">
        <f t="shared" ref="S99:U99" si="78">SUM(S100,S110)</f>
        <v>0</v>
      </c>
      <c r="T99" s="32">
        <f t="shared" si="69"/>
        <v>0</v>
      </c>
      <c r="U99" s="29">
        <f t="shared" si="78"/>
        <v>-0.13300000000000001</v>
      </c>
      <c r="V99" s="32">
        <f t="shared" si="71"/>
        <v>-0.12862669245647973</v>
      </c>
      <c r="W99" s="29" t="s">
        <v>29</v>
      </c>
    </row>
    <row r="100" spans="1:23" s="11" customFormat="1">
      <c r="A100" s="49" t="s">
        <v>237</v>
      </c>
      <c r="B100" s="50" t="s">
        <v>44</v>
      </c>
      <c r="C100" s="35" t="s">
        <v>28</v>
      </c>
      <c r="D100" s="36">
        <f>IF(NOT(SUM(D101:D109)=0),SUM(D101:D109),"нд")</f>
        <v>2.0390000000000001</v>
      </c>
      <c r="E100" s="36">
        <f t="shared" ref="E100:K100" si="79">SUM(E101:E109)</f>
        <v>0</v>
      </c>
      <c r="F100" s="36">
        <f t="shared" si="79"/>
        <v>0.10100000000000001</v>
      </c>
      <c r="G100" s="36">
        <f t="shared" si="79"/>
        <v>0</v>
      </c>
      <c r="H100" s="36">
        <f t="shared" si="79"/>
        <v>0</v>
      </c>
      <c r="I100" s="36">
        <f t="shared" si="79"/>
        <v>0</v>
      </c>
      <c r="J100" s="36">
        <f t="shared" si="79"/>
        <v>0</v>
      </c>
      <c r="K100" s="37">
        <f t="shared" si="79"/>
        <v>2</v>
      </c>
      <c r="L100" s="36">
        <f t="shared" ref="L100:U100" si="80">SUM(L101:L109)</f>
        <v>0</v>
      </c>
      <c r="M100" s="36">
        <f t="shared" si="80"/>
        <v>5.1999999999999998E-2</v>
      </c>
      <c r="N100" s="36">
        <f t="shared" si="80"/>
        <v>0</v>
      </c>
      <c r="O100" s="36">
        <f t="shared" si="80"/>
        <v>0</v>
      </c>
      <c r="P100" s="36">
        <f t="shared" si="80"/>
        <v>0</v>
      </c>
      <c r="Q100" s="36">
        <f t="shared" si="80"/>
        <v>0</v>
      </c>
      <c r="R100" s="37">
        <f t="shared" si="80"/>
        <v>2</v>
      </c>
      <c r="S100" s="36">
        <f t="shared" si="80"/>
        <v>0</v>
      </c>
      <c r="T100" s="38">
        <f t="shared" si="69"/>
        <v>0</v>
      </c>
      <c r="U100" s="36">
        <f t="shared" si="80"/>
        <v>-4.9000000000000002E-2</v>
      </c>
      <c r="V100" s="38">
        <f t="shared" si="71"/>
        <v>-0.48514851485148525</v>
      </c>
      <c r="W100" s="35" t="s">
        <v>29</v>
      </c>
    </row>
    <row r="101" spans="1:23" s="70" customFormat="1" ht="78.75">
      <c r="A101" s="90" t="s">
        <v>238</v>
      </c>
      <c r="B101" s="80" t="s">
        <v>239</v>
      </c>
      <c r="C101" s="81" t="s">
        <v>240</v>
      </c>
      <c r="D101" s="82">
        <v>4.3999999999999997E-2</v>
      </c>
      <c r="E101" s="83">
        <v>0</v>
      </c>
      <c r="F101" s="83">
        <v>4.3999999999999997E-2</v>
      </c>
      <c r="G101" s="83">
        <v>0</v>
      </c>
      <c r="H101" s="83">
        <v>0</v>
      </c>
      <c r="I101" s="83">
        <v>0</v>
      </c>
      <c r="J101" s="83">
        <v>0</v>
      </c>
      <c r="K101" s="84">
        <v>1</v>
      </c>
      <c r="L101" s="83">
        <v>0</v>
      </c>
      <c r="M101" s="83">
        <v>2.1999999999999999E-2</v>
      </c>
      <c r="N101" s="83">
        <v>0</v>
      </c>
      <c r="O101" s="83">
        <v>0</v>
      </c>
      <c r="P101" s="83">
        <v>0</v>
      </c>
      <c r="Q101" s="83">
        <v>0</v>
      </c>
      <c r="R101" s="84">
        <v>1</v>
      </c>
      <c r="S101" s="58">
        <f t="shared" ref="S101:S114" si="81">L101-E101</f>
        <v>0</v>
      </c>
      <c r="T101" s="85">
        <f t="shared" si="69"/>
        <v>0</v>
      </c>
      <c r="U101" s="58">
        <f t="shared" ref="U101:U114" si="82">M101-F101</f>
        <v>-2.1999999999999999E-2</v>
      </c>
      <c r="V101" s="85">
        <f t="shared" si="71"/>
        <v>-0.5</v>
      </c>
      <c r="W101" s="91" t="s">
        <v>89</v>
      </c>
    </row>
    <row r="102" spans="1:23" s="11" customFormat="1" ht="40.5" customHeight="1">
      <c r="A102" s="92" t="s">
        <v>241</v>
      </c>
      <c r="B102" s="74" t="s">
        <v>242</v>
      </c>
      <c r="C102" s="62" t="s">
        <v>243</v>
      </c>
      <c r="D102" s="55" t="s">
        <v>29</v>
      </c>
      <c r="E102" s="56">
        <v>0</v>
      </c>
      <c r="F102" s="56">
        <v>0</v>
      </c>
      <c r="G102" s="56">
        <v>0</v>
      </c>
      <c r="H102" s="56">
        <v>0</v>
      </c>
      <c r="I102" s="56">
        <v>0</v>
      </c>
      <c r="J102" s="56">
        <v>0</v>
      </c>
      <c r="K102" s="57">
        <v>0</v>
      </c>
      <c r="L102" s="56">
        <v>0</v>
      </c>
      <c r="M102" s="56">
        <v>0</v>
      </c>
      <c r="N102" s="56">
        <v>0</v>
      </c>
      <c r="O102" s="56">
        <v>0</v>
      </c>
      <c r="P102" s="56">
        <v>0</v>
      </c>
      <c r="Q102" s="56">
        <v>0</v>
      </c>
      <c r="R102" s="57">
        <v>0</v>
      </c>
      <c r="S102" s="58">
        <f t="shared" si="81"/>
        <v>0</v>
      </c>
      <c r="T102" s="59">
        <f t="shared" si="69"/>
        <v>0</v>
      </c>
      <c r="U102" s="58">
        <f t="shared" si="82"/>
        <v>0</v>
      </c>
      <c r="V102" s="59">
        <f t="shared" si="71"/>
        <v>0</v>
      </c>
      <c r="W102" s="93" t="s">
        <v>29</v>
      </c>
    </row>
    <row r="103" spans="1:23" s="70" customFormat="1" ht="78.75">
      <c r="A103" s="90" t="s">
        <v>244</v>
      </c>
      <c r="B103" s="80" t="s">
        <v>245</v>
      </c>
      <c r="C103" s="81" t="s">
        <v>246</v>
      </c>
      <c r="D103" s="82">
        <v>5.7000000000000002E-2</v>
      </c>
      <c r="E103" s="83">
        <v>0</v>
      </c>
      <c r="F103" s="83">
        <v>5.7000000000000002E-2</v>
      </c>
      <c r="G103" s="83">
        <v>0</v>
      </c>
      <c r="H103" s="83">
        <v>0</v>
      </c>
      <c r="I103" s="83">
        <v>0</v>
      </c>
      <c r="J103" s="83">
        <v>0</v>
      </c>
      <c r="K103" s="84">
        <v>1</v>
      </c>
      <c r="L103" s="83">
        <v>0</v>
      </c>
      <c r="M103" s="83">
        <v>0.03</v>
      </c>
      <c r="N103" s="83">
        <v>0</v>
      </c>
      <c r="O103" s="83">
        <v>0</v>
      </c>
      <c r="P103" s="83">
        <v>0</v>
      </c>
      <c r="Q103" s="83">
        <v>0</v>
      </c>
      <c r="R103" s="84">
        <v>1</v>
      </c>
      <c r="S103" s="58">
        <f t="shared" si="81"/>
        <v>0</v>
      </c>
      <c r="T103" s="85">
        <f t="shared" si="69"/>
        <v>0</v>
      </c>
      <c r="U103" s="58">
        <f t="shared" si="82"/>
        <v>-2.7000000000000003E-2</v>
      </c>
      <c r="V103" s="85">
        <f t="shared" si="71"/>
        <v>-0.47368421052631582</v>
      </c>
      <c r="W103" s="91" t="s">
        <v>89</v>
      </c>
    </row>
    <row r="104" spans="1:23" s="11" customFormat="1" ht="31.5">
      <c r="A104" s="92" t="s">
        <v>247</v>
      </c>
      <c r="B104" s="74" t="s">
        <v>248</v>
      </c>
      <c r="C104" s="62" t="s">
        <v>249</v>
      </c>
      <c r="D104" s="55" t="s">
        <v>29</v>
      </c>
      <c r="E104" s="56">
        <v>0</v>
      </c>
      <c r="F104" s="56">
        <v>0</v>
      </c>
      <c r="G104" s="56">
        <v>0</v>
      </c>
      <c r="H104" s="56">
        <v>0</v>
      </c>
      <c r="I104" s="56">
        <v>0</v>
      </c>
      <c r="J104" s="56">
        <v>0</v>
      </c>
      <c r="K104" s="57">
        <v>0</v>
      </c>
      <c r="L104" s="56">
        <v>0</v>
      </c>
      <c r="M104" s="56">
        <v>0</v>
      </c>
      <c r="N104" s="56">
        <v>0</v>
      </c>
      <c r="O104" s="56">
        <v>0</v>
      </c>
      <c r="P104" s="56">
        <v>0</v>
      </c>
      <c r="Q104" s="56">
        <v>0</v>
      </c>
      <c r="R104" s="57">
        <v>0</v>
      </c>
      <c r="S104" s="58">
        <f t="shared" si="81"/>
        <v>0</v>
      </c>
      <c r="T104" s="59">
        <f t="shared" si="69"/>
        <v>0</v>
      </c>
      <c r="U104" s="58">
        <f t="shared" si="82"/>
        <v>0</v>
      </c>
      <c r="V104" s="59">
        <f t="shared" si="71"/>
        <v>0</v>
      </c>
      <c r="W104" s="28" t="s">
        <v>29</v>
      </c>
    </row>
    <row r="105" spans="1:23" s="11" customFormat="1" ht="31.5">
      <c r="A105" s="92" t="s">
        <v>250</v>
      </c>
      <c r="B105" s="74" t="s">
        <v>251</v>
      </c>
      <c r="C105" s="62" t="s">
        <v>252</v>
      </c>
      <c r="D105" s="55">
        <v>0.29499999999999998</v>
      </c>
      <c r="E105" s="56">
        <v>0</v>
      </c>
      <c r="F105" s="56">
        <v>0</v>
      </c>
      <c r="G105" s="56">
        <v>0</v>
      </c>
      <c r="H105" s="56">
        <v>0</v>
      </c>
      <c r="I105" s="56">
        <v>0</v>
      </c>
      <c r="J105" s="56">
        <v>0</v>
      </c>
      <c r="K105" s="57">
        <v>0</v>
      </c>
      <c r="L105" s="56">
        <v>0</v>
      </c>
      <c r="M105" s="56">
        <v>0</v>
      </c>
      <c r="N105" s="56">
        <v>0</v>
      </c>
      <c r="O105" s="56">
        <v>0</v>
      </c>
      <c r="P105" s="56">
        <v>0</v>
      </c>
      <c r="Q105" s="56">
        <v>0</v>
      </c>
      <c r="R105" s="57">
        <v>0</v>
      </c>
      <c r="S105" s="58">
        <f t="shared" si="81"/>
        <v>0</v>
      </c>
      <c r="T105" s="59">
        <f t="shared" si="69"/>
        <v>0</v>
      </c>
      <c r="U105" s="58">
        <f t="shared" si="82"/>
        <v>0</v>
      </c>
      <c r="V105" s="59">
        <f t="shared" si="71"/>
        <v>0</v>
      </c>
      <c r="W105" s="28" t="s">
        <v>29</v>
      </c>
    </row>
    <row r="106" spans="1:23" s="11" customFormat="1" ht="53.25" customHeight="1">
      <c r="A106" s="92" t="s">
        <v>253</v>
      </c>
      <c r="B106" s="74" t="s">
        <v>254</v>
      </c>
      <c r="C106" s="62" t="s">
        <v>255</v>
      </c>
      <c r="D106" s="55" t="s">
        <v>29</v>
      </c>
      <c r="E106" s="56">
        <v>0</v>
      </c>
      <c r="F106" s="56">
        <v>0</v>
      </c>
      <c r="G106" s="56">
        <v>0</v>
      </c>
      <c r="H106" s="56">
        <v>0</v>
      </c>
      <c r="I106" s="56">
        <v>0</v>
      </c>
      <c r="J106" s="56">
        <v>0</v>
      </c>
      <c r="K106" s="57">
        <v>0</v>
      </c>
      <c r="L106" s="56">
        <v>0</v>
      </c>
      <c r="M106" s="56">
        <v>0</v>
      </c>
      <c r="N106" s="56">
        <v>0</v>
      </c>
      <c r="O106" s="56">
        <v>0</v>
      </c>
      <c r="P106" s="56">
        <v>0</v>
      </c>
      <c r="Q106" s="56">
        <v>0</v>
      </c>
      <c r="R106" s="57">
        <v>0</v>
      </c>
      <c r="S106" s="58">
        <f t="shared" si="81"/>
        <v>0</v>
      </c>
      <c r="T106" s="59">
        <f t="shared" si="69"/>
        <v>0</v>
      </c>
      <c r="U106" s="58">
        <f t="shared" si="82"/>
        <v>0</v>
      </c>
      <c r="V106" s="59">
        <f t="shared" si="71"/>
        <v>0</v>
      </c>
      <c r="W106" s="28" t="s">
        <v>29</v>
      </c>
    </row>
    <row r="107" spans="1:23" s="11" customFormat="1" ht="18.75">
      <c r="A107" s="92" t="s">
        <v>256</v>
      </c>
      <c r="B107" s="74" t="s">
        <v>257</v>
      </c>
      <c r="C107" s="62" t="s">
        <v>258</v>
      </c>
      <c r="D107" s="55" t="s">
        <v>29</v>
      </c>
      <c r="E107" s="56">
        <v>0</v>
      </c>
      <c r="F107" s="56">
        <v>0</v>
      </c>
      <c r="G107" s="56">
        <v>0</v>
      </c>
      <c r="H107" s="56">
        <v>0</v>
      </c>
      <c r="I107" s="56">
        <v>0</v>
      </c>
      <c r="J107" s="56">
        <v>0</v>
      </c>
      <c r="K107" s="57">
        <v>0</v>
      </c>
      <c r="L107" s="56">
        <v>0</v>
      </c>
      <c r="M107" s="56">
        <v>0</v>
      </c>
      <c r="N107" s="56">
        <v>0</v>
      </c>
      <c r="O107" s="56">
        <v>0</v>
      </c>
      <c r="P107" s="56">
        <v>0</v>
      </c>
      <c r="Q107" s="56">
        <v>0</v>
      </c>
      <c r="R107" s="57">
        <v>0</v>
      </c>
      <c r="S107" s="58">
        <f t="shared" si="81"/>
        <v>0</v>
      </c>
      <c r="T107" s="59">
        <f t="shared" si="69"/>
        <v>0</v>
      </c>
      <c r="U107" s="58">
        <f t="shared" si="82"/>
        <v>0</v>
      </c>
      <c r="V107" s="59">
        <f t="shared" si="71"/>
        <v>0</v>
      </c>
      <c r="W107" s="28" t="s">
        <v>29</v>
      </c>
    </row>
    <row r="108" spans="1:23" s="11" customFormat="1" ht="31.5">
      <c r="A108" s="92" t="s">
        <v>259</v>
      </c>
      <c r="B108" s="74" t="s">
        <v>260</v>
      </c>
      <c r="C108" s="62" t="s">
        <v>261</v>
      </c>
      <c r="D108" s="94" t="s">
        <v>29</v>
      </c>
      <c r="E108" s="56">
        <v>0</v>
      </c>
      <c r="F108" s="56">
        <v>0</v>
      </c>
      <c r="G108" s="56">
        <v>0</v>
      </c>
      <c r="H108" s="56">
        <v>0</v>
      </c>
      <c r="I108" s="56">
        <v>0</v>
      </c>
      <c r="J108" s="56">
        <v>0</v>
      </c>
      <c r="K108" s="57">
        <v>0</v>
      </c>
      <c r="L108" s="56">
        <v>0</v>
      </c>
      <c r="M108" s="56">
        <v>0</v>
      </c>
      <c r="N108" s="56">
        <v>0</v>
      </c>
      <c r="O108" s="56">
        <v>0</v>
      </c>
      <c r="P108" s="56">
        <v>0</v>
      </c>
      <c r="Q108" s="56">
        <v>0</v>
      </c>
      <c r="R108" s="57">
        <v>0</v>
      </c>
      <c r="S108" s="58">
        <f t="shared" si="81"/>
        <v>0</v>
      </c>
      <c r="T108" s="59">
        <f t="shared" si="69"/>
        <v>0</v>
      </c>
      <c r="U108" s="58">
        <f t="shared" si="82"/>
        <v>0</v>
      </c>
      <c r="V108" s="59">
        <f t="shared" si="71"/>
        <v>0</v>
      </c>
      <c r="W108" s="28" t="s">
        <v>29</v>
      </c>
    </row>
    <row r="109" spans="1:23" s="11" customFormat="1" ht="31.5">
      <c r="A109" s="92" t="s">
        <v>262</v>
      </c>
      <c r="B109" s="61" t="s">
        <v>263</v>
      </c>
      <c r="C109" s="55" t="s">
        <v>264</v>
      </c>
      <c r="D109" s="55">
        <v>1.643</v>
      </c>
      <c r="E109" s="56">
        <v>0</v>
      </c>
      <c r="F109" s="56">
        <v>0</v>
      </c>
      <c r="G109" s="56">
        <v>0</v>
      </c>
      <c r="H109" s="56">
        <v>0</v>
      </c>
      <c r="I109" s="56">
        <v>0</v>
      </c>
      <c r="J109" s="56">
        <v>0</v>
      </c>
      <c r="K109" s="57">
        <v>0</v>
      </c>
      <c r="L109" s="56">
        <v>0</v>
      </c>
      <c r="M109" s="56">
        <v>0</v>
      </c>
      <c r="N109" s="56">
        <v>0</v>
      </c>
      <c r="O109" s="56">
        <v>0</v>
      </c>
      <c r="P109" s="56">
        <v>0</v>
      </c>
      <c r="Q109" s="56">
        <v>0</v>
      </c>
      <c r="R109" s="57">
        <v>0</v>
      </c>
      <c r="S109" s="58">
        <f t="shared" si="81"/>
        <v>0</v>
      </c>
      <c r="T109" s="59">
        <f t="shared" si="69"/>
        <v>0</v>
      </c>
      <c r="U109" s="58">
        <f t="shared" si="82"/>
        <v>0</v>
      </c>
      <c r="V109" s="59">
        <f t="shared" si="71"/>
        <v>0</v>
      </c>
      <c r="W109" s="28" t="s">
        <v>29</v>
      </c>
    </row>
    <row r="110" spans="1:23" s="11" customFormat="1" ht="31.5">
      <c r="A110" s="76" t="s">
        <v>265</v>
      </c>
      <c r="B110" s="95" t="s">
        <v>130</v>
      </c>
      <c r="C110" s="78" t="s">
        <v>28</v>
      </c>
      <c r="D110" s="40">
        <f>IF(NOT(SUM(D111:D114)=0),SUM(D111:D114),"нд")</f>
        <v>0.93299999999999994</v>
      </c>
      <c r="E110" s="40">
        <f t="shared" ref="E110:K110" si="83">SUM(E111:E114)</f>
        <v>0</v>
      </c>
      <c r="F110" s="40">
        <f t="shared" si="83"/>
        <v>0.93299999999999994</v>
      </c>
      <c r="G110" s="40">
        <f t="shared" si="83"/>
        <v>0</v>
      </c>
      <c r="H110" s="40">
        <f t="shared" si="83"/>
        <v>0</v>
      </c>
      <c r="I110" s="40">
        <f t="shared" si="83"/>
        <v>0</v>
      </c>
      <c r="J110" s="40">
        <f t="shared" si="83"/>
        <v>0</v>
      </c>
      <c r="K110" s="41">
        <f t="shared" si="83"/>
        <v>4</v>
      </c>
      <c r="L110" s="40">
        <f t="shared" ref="L110:U110" si="84">SUM(L111:L114)</f>
        <v>0</v>
      </c>
      <c r="M110" s="40">
        <f t="shared" si="84"/>
        <v>0.84899999999999998</v>
      </c>
      <c r="N110" s="40">
        <f t="shared" si="84"/>
        <v>0</v>
      </c>
      <c r="O110" s="40">
        <f t="shared" si="84"/>
        <v>0</v>
      </c>
      <c r="P110" s="40">
        <f t="shared" si="84"/>
        <v>0</v>
      </c>
      <c r="Q110" s="40">
        <f t="shared" si="84"/>
        <v>0</v>
      </c>
      <c r="R110" s="41">
        <f t="shared" si="84"/>
        <v>4</v>
      </c>
      <c r="S110" s="40">
        <f t="shared" si="84"/>
        <v>0</v>
      </c>
      <c r="T110" s="42">
        <f t="shared" si="69"/>
        <v>0</v>
      </c>
      <c r="U110" s="40">
        <f t="shared" si="84"/>
        <v>-8.4000000000000005E-2</v>
      </c>
      <c r="V110" s="42">
        <f t="shared" si="71"/>
        <v>-9.0032154340836001E-2</v>
      </c>
      <c r="W110" s="40" t="s">
        <v>29</v>
      </c>
    </row>
    <row r="111" spans="1:23" s="70" customFormat="1" ht="66.75" customHeight="1">
      <c r="A111" s="90" t="s">
        <v>266</v>
      </c>
      <c r="B111" s="80" t="s">
        <v>267</v>
      </c>
      <c r="C111" s="81" t="s">
        <v>268</v>
      </c>
      <c r="D111" s="82">
        <v>0.17100000000000001</v>
      </c>
      <c r="E111" s="83">
        <v>0</v>
      </c>
      <c r="F111" s="83">
        <v>0.17100000000000001</v>
      </c>
      <c r="G111" s="83">
        <v>0</v>
      </c>
      <c r="H111" s="83">
        <v>0</v>
      </c>
      <c r="I111" s="83">
        <v>0</v>
      </c>
      <c r="J111" s="83">
        <v>0</v>
      </c>
      <c r="K111" s="84">
        <v>1</v>
      </c>
      <c r="L111" s="83">
        <v>0</v>
      </c>
      <c r="M111" s="83">
        <v>0.17100000000000001</v>
      </c>
      <c r="N111" s="83">
        <v>0</v>
      </c>
      <c r="O111" s="83">
        <v>0</v>
      </c>
      <c r="P111" s="83">
        <v>0</v>
      </c>
      <c r="Q111" s="83">
        <v>0</v>
      </c>
      <c r="R111" s="84">
        <v>1</v>
      </c>
      <c r="S111" s="58">
        <f t="shared" si="81"/>
        <v>0</v>
      </c>
      <c r="T111" s="85">
        <f t="shared" si="69"/>
        <v>0</v>
      </c>
      <c r="U111" s="58">
        <f t="shared" si="82"/>
        <v>0</v>
      </c>
      <c r="V111" s="85">
        <f t="shared" si="71"/>
        <v>0</v>
      </c>
      <c r="W111" s="86" t="s">
        <v>29</v>
      </c>
    </row>
    <row r="112" spans="1:23" s="70" customFormat="1" ht="18.75">
      <c r="A112" s="90" t="s">
        <v>269</v>
      </c>
      <c r="B112" s="80" t="s">
        <v>270</v>
      </c>
      <c r="C112" s="81" t="s">
        <v>271</v>
      </c>
      <c r="D112" s="82">
        <v>0.436</v>
      </c>
      <c r="E112" s="83">
        <v>0</v>
      </c>
      <c r="F112" s="83">
        <v>0.436</v>
      </c>
      <c r="G112" s="83">
        <v>0</v>
      </c>
      <c r="H112" s="83">
        <v>0</v>
      </c>
      <c r="I112" s="83">
        <v>0</v>
      </c>
      <c r="J112" s="83">
        <v>0</v>
      </c>
      <c r="K112" s="84">
        <v>1</v>
      </c>
      <c r="L112" s="83">
        <v>0</v>
      </c>
      <c r="M112" s="83">
        <v>0.436</v>
      </c>
      <c r="N112" s="83">
        <v>0</v>
      </c>
      <c r="O112" s="83">
        <v>0</v>
      </c>
      <c r="P112" s="83">
        <v>0</v>
      </c>
      <c r="Q112" s="83">
        <v>0</v>
      </c>
      <c r="R112" s="84">
        <v>1</v>
      </c>
      <c r="S112" s="58">
        <f t="shared" si="81"/>
        <v>0</v>
      </c>
      <c r="T112" s="85">
        <f t="shared" si="69"/>
        <v>0</v>
      </c>
      <c r="U112" s="58">
        <f t="shared" si="82"/>
        <v>0</v>
      </c>
      <c r="V112" s="85">
        <f t="shared" si="71"/>
        <v>0</v>
      </c>
      <c r="W112" s="86" t="s">
        <v>29</v>
      </c>
    </row>
    <row r="113" spans="1:23" s="70" customFormat="1" ht="68.25" customHeight="1">
      <c r="A113" s="90" t="s">
        <v>272</v>
      </c>
      <c r="B113" s="80" t="s">
        <v>273</v>
      </c>
      <c r="C113" s="81" t="s">
        <v>274</v>
      </c>
      <c r="D113" s="82">
        <v>0.186</v>
      </c>
      <c r="E113" s="83">
        <v>0</v>
      </c>
      <c r="F113" s="83">
        <v>0.186</v>
      </c>
      <c r="G113" s="83">
        <v>0</v>
      </c>
      <c r="H113" s="83">
        <v>0</v>
      </c>
      <c r="I113" s="83">
        <v>0</v>
      </c>
      <c r="J113" s="83">
        <v>0</v>
      </c>
      <c r="K113" s="84">
        <v>1</v>
      </c>
      <c r="L113" s="83">
        <v>0</v>
      </c>
      <c r="M113" s="83">
        <v>0.10199999999999999</v>
      </c>
      <c r="N113" s="83">
        <v>0</v>
      </c>
      <c r="O113" s="83">
        <v>0</v>
      </c>
      <c r="P113" s="83">
        <v>0</v>
      </c>
      <c r="Q113" s="83">
        <v>0</v>
      </c>
      <c r="R113" s="84">
        <v>1</v>
      </c>
      <c r="S113" s="58">
        <f t="shared" si="81"/>
        <v>0</v>
      </c>
      <c r="T113" s="85">
        <f t="shared" si="69"/>
        <v>0</v>
      </c>
      <c r="U113" s="58">
        <f t="shared" si="82"/>
        <v>-8.4000000000000005E-2</v>
      </c>
      <c r="V113" s="85">
        <f t="shared" si="71"/>
        <v>-0.45161290322580649</v>
      </c>
      <c r="W113" s="91" t="s">
        <v>89</v>
      </c>
    </row>
    <row r="114" spans="1:23" s="70" customFormat="1" ht="31.5">
      <c r="A114" s="90" t="s">
        <v>275</v>
      </c>
      <c r="B114" s="80" t="s">
        <v>276</v>
      </c>
      <c r="C114" s="81" t="s">
        <v>277</v>
      </c>
      <c r="D114" s="82">
        <v>0.14000000000000001</v>
      </c>
      <c r="E114" s="83">
        <v>0</v>
      </c>
      <c r="F114" s="83">
        <v>0.14000000000000001</v>
      </c>
      <c r="G114" s="83">
        <v>0</v>
      </c>
      <c r="H114" s="83">
        <v>0</v>
      </c>
      <c r="I114" s="83">
        <v>0</v>
      </c>
      <c r="J114" s="83">
        <v>0</v>
      </c>
      <c r="K114" s="84">
        <v>1</v>
      </c>
      <c r="L114" s="83">
        <v>0</v>
      </c>
      <c r="M114" s="83">
        <v>0.14000000000000001</v>
      </c>
      <c r="N114" s="83">
        <v>0</v>
      </c>
      <c r="O114" s="83">
        <v>0</v>
      </c>
      <c r="P114" s="83">
        <v>0</v>
      </c>
      <c r="Q114" s="83">
        <v>0</v>
      </c>
      <c r="R114" s="84">
        <v>1</v>
      </c>
      <c r="S114" s="58">
        <f t="shared" si="81"/>
        <v>0</v>
      </c>
      <c r="T114" s="85">
        <f t="shared" si="69"/>
        <v>0</v>
      </c>
      <c r="U114" s="58">
        <f t="shared" si="82"/>
        <v>0</v>
      </c>
      <c r="V114" s="85">
        <f t="shared" si="71"/>
        <v>0</v>
      </c>
      <c r="W114" s="86" t="s">
        <v>29</v>
      </c>
    </row>
    <row r="115" spans="1:23" s="11" customFormat="1">
      <c r="A115" s="46" t="s">
        <v>278</v>
      </c>
      <c r="B115" s="47" t="s">
        <v>279</v>
      </c>
      <c r="C115" s="45" t="s">
        <v>28</v>
      </c>
      <c r="D115" s="29">
        <f>IF(NOT(SUM(D116,D121)=0),SUM(D116,D121),"нд")</f>
        <v>23.965000000000003</v>
      </c>
      <c r="E115" s="29">
        <f t="shared" ref="E115:R115" si="85">SUM(E116,E121)</f>
        <v>0</v>
      </c>
      <c r="F115" s="29">
        <f t="shared" si="85"/>
        <v>4.7430000000000003</v>
      </c>
      <c r="G115" s="29">
        <f t="shared" si="85"/>
        <v>0</v>
      </c>
      <c r="H115" s="29">
        <f t="shared" si="85"/>
        <v>0</v>
      </c>
      <c r="I115" s="29">
        <f t="shared" si="85"/>
        <v>0</v>
      </c>
      <c r="J115" s="29">
        <f t="shared" si="85"/>
        <v>0</v>
      </c>
      <c r="K115" s="31">
        <f t="shared" si="85"/>
        <v>3</v>
      </c>
      <c r="L115" s="29">
        <f t="shared" si="85"/>
        <v>0</v>
      </c>
      <c r="M115" s="29">
        <f t="shared" si="85"/>
        <v>4.0960000000000001</v>
      </c>
      <c r="N115" s="29">
        <f t="shared" si="85"/>
        <v>0</v>
      </c>
      <c r="O115" s="29">
        <f t="shared" si="85"/>
        <v>0</v>
      </c>
      <c r="P115" s="29">
        <f t="shared" si="85"/>
        <v>0</v>
      </c>
      <c r="Q115" s="29">
        <f t="shared" si="85"/>
        <v>0</v>
      </c>
      <c r="R115" s="31">
        <f t="shared" si="85"/>
        <v>3</v>
      </c>
      <c r="S115" s="29">
        <f t="shared" ref="S115:U115" si="86">SUM(S116,S121)</f>
        <v>0</v>
      </c>
      <c r="T115" s="32">
        <f t="shared" si="69"/>
        <v>0</v>
      </c>
      <c r="U115" s="29">
        <f t="shared" si="86"/>
        <v>-0.64700000000000024</v>
      </c>
      <c r="V115" s="32">
        <f t="shared" si="71"/>
        <v>-0.13641155386885939</v>
      </c>
      <c r="W115" s="29" t="s">
        <v>29</v>
      </c>
    </row>
    <row r="116" spans="1:23" s="11" customFormat="1">
      <c r="A116" s="64" t="s">
        <v>280</v>
      </c>
      <c r="B116" s="50" t="s">
        <v>44</v>
      </c>
      <c r="C116" s="35" t="s">
        <v>28</v>
      </c>
      <c r="D116" s="36">
        <f>IF(NOT(SUM(D117:D120)=0),SUM(D117:D120),"нд")</f>
        <v>11.797000000000001</v>
      </c>
      <c r="E116" s="36">
        <f t="shared" ref="E116:K116" si="87">SUM(E117:E120)</f>
        <v>0</v>
      </c>
      <c r="F116" s="36">
        <f t="shared" si="87"/>
        <v>4.7430000000000003</v>
      </c>
      <c r="G116" s="36">
        <f t="shared" si="87"/>
        <v>0</v>
      </c>
      <c r="H116" s="36">
        <f t="shared" si="87"/>
        <v>0</v>
      </c>
      <c r="I116" s="36">
        <f t="shared" si="87"/>
        <v>0</v>
      </c>
      <c r="J116" s="36">
        <f t="shared" si="87"/>
        <v>0</v>
      </c>
      <c r="K116" s="37">
        <f t="shared" si="87"/>
        <v>3</v>
      </c>
      <c r="L116" s="36">
        <f t="shared" ref="L116:U116" si="88">SUM(L117:L120)</f>
        <v>0</v>
      </c>
      <c r="M116" s="36">
        <f t="shared" si="88"/>
        <v>4.0960000000000001</v>
      </c>
      <c r="N116" s="36">
        <f t="shared" si="88"/>
        <v>0</v>
      </c>
      <c r="O116" s="36">
        <f t="shared" si="88"/>
        <v>0</v>
      </c>
      <c r="P116" s="36">
        <f t="shared" si="88"/>
        <v>0</v>
      </c>
      <c r="Q116" s="36">
        <f t="shared" si="88"/>
        <v>0</v>
      </c>
      <c r="R116" s="37">
        <f t="shared" si="88"/>
        <v>3</v>
      </c>
      <c r="S116" s="36">
        <f t="shared" si="88"/>
        <v>0</v>
      </c>
      <c r="T116" s="38">
        <f t="shared" ref="T116:T139" si="89">IF(L116&gt;0,(IF((SUM(E116)=0), 1,(L116/SUM(E116)-1))),(IF((SUM(E116)=0), 0,(L116/SUM(E116)-1))))</f>
        <v>0</v>
      </c>
      <c r="U116" s="36">
        <f t="shared" si="88"/>
        <v>-0.64700000000000024</v>
      </c>
      <c r="V116" s="38">
        <f t="shared" ref="V116:V139" si="90">IF(M116&gt;0,(IF((SUM(F116)=0), 1,(M116/SUM(F116)-1))),(IF((SUM(F116)=0), 0,(M116/SUM(F116)-1))))</f>
        <v>-0.13641155386885939</v>
      </c>
      <c r="W116" s="35" t="s">
        <v>29</v>
      </c>
    </row>
    <row r="117" spans="1:23" s="70" customFormat="1" ht="33" customHeight="1">
      <c r="A117" s="79" t="s">
        <v>281</v>
      </c>
      <c r="B117" s="80" t="s">
        <v>282</v>
      </c>
      <c r="C117" s="81" t="s">
        <v>283</v>
      </c>
      <c r="D117" s="82">
        <f>0.54+0.583</f>
        <v>1.123</v>
      </c>
      <c r="E117" s="83">
        <v>0</v>
      </c>
      <c r="F117" s="83">
        <v>1.123</v>
      </c>
      <c r="G117" s="83">
        <v>0</v>
      </c>
      <c r="H117" s="83">
        <v>0</v>
      </c>
      <c r="I117" s="83">
        <v>0</v>
      </c>
      <c r="J117" s="83">
        <v>0</v>
      </c>
      <c r="K117" s="84">
        <v>2</v>
      </c>
      <c r="L117" s="83">
        <v>0</v>
      </c>
      <c r="M117" s="83">
        <v>1.2030000000000001</v>
      </c>
      <c r="N117" s="83">
        <v>0</v>
      </c>
      <c r="O117" s="83">
        <v>0</v>
      </c>
      <c r="P117" s="83">
        <v>0</v>
      </c>
      <c r="Q117" s="83">
        <v>0</v>
      </c>
      <c r="R117" s="84">
        <v>2</v>
      </c>
      <c r="S117" s="58">
        <f t="shared" ref="S117:S124" si="91">L117-E117</f>
        <v>0</v>
      </c>
      <c r="T117" s="85">
        <f t="shared" si="89"/>
        <v>0</v>
      </c>
      <c r="U117" s="58">
        <f t="shared" ref="U117:U120" si="92">M117-F117</f>
        <v>8.0000000000000071E-2</v>
      </c>
      <c r="V117" s="85">
        <f t="shared" si="90"/>
        <v>7.1237756010685827E-2</v>
      </c>
      <c r="W117" s="86" t="s">
        <v>29</v>
      </c>
    </row>
    <row r="118" spans="1:23" s="70" customFormat="1" ht="78.75">
      <c r="A118" s="96" t="s">
        <v>284</v>
      </c>
      <c r="B118" s="97" t="s">
        <v>285</v>
      </c>
      <c r="C118" s="81" t="s">
        <v>286</v>
      </c>
      <c r="D118" s="82">
        <v>3.62</v>
      </c>
      <c r="E118" s="83">
        <v>0</v>
      </c>
      <c r="F118" s="83">
        <v>3.62</v>
      </c>
      <c r="G118" s="83">
        <v>0</v>
      </c>
      <c r="H118" s="83">
        <v>0</v>
      </c>
      <c r="I118" s="83">
        <v>0</v>
      </c>
      <c r="J118" s="83">
        <v>0</v>
      </c>
      <c r="K118" s="84">
        <v>1</v>
      </c>
      <c r="L118" s="83">
        <v>0</v>
      </c>
      <c r="M118" s="83">
        <v>2.8929999999999998</v>
      </c>
      <c r="N118" s="83">
        <v>0</v>
      </c>
      <c r="O118" s="83">
        <v>0</v>
      </c>
      <c r="P118" s="83">
        <v>0</v>
      </c>
      <c r="Q118" s="83">
        <v>0</v>
      </c>
      <c r="R118" s="84">
        <v>1</v>
      </c>
      <c r="S118" s="58">
        <f t="shared" si="91"/>
        <v>0</v>
      </c>
      <c r="T118" s="85">
        <f t="shared" si="89"/>
        <v>0</v>
      </c>
      <c r="U118" s="58">
        <f t="shared" si="92"/>
        <v>-0.72700000000000031</v>
      </c>
      <c r="V118" s="85">
        <f t="shared" si="90"/>
        <v>-0.20082872928176798</v>
      </c>
      <c r="W118" s="91" t="s">
        <v>89</v>
      </c>
    </row>
    <row r="119" spans="1:23" s="11" customFormat="1" ht="18.75">
      <c r="A119" s="60" t="s">
        <v>287</v>
      </c>
      <c r="B119" s="89" t="s">
        <v>288</v>
      </c>
      <c r="C119" s="62" t="s">
        <v>289</v>
      </c>
      <c r="D119" s="98">
        <v>1.008</v>
      </c>
      <c r="E119" s="56">
        <v>0</v>
      </c>
      <c r="F119" s="56">
        <v>0</v>
      </c>
      <c r="G119" s="56">
        <v>0</v>
      </c>
      <c r="H119" s="56">
        <v>0</v>
      </c>
      <c r="I119" s="56">
        <v>0</v>
      </c>
      <c r="J119" s="56">
        <v>0</v>
      </c>
      <c r="K119" s="57">
        <v>0</v>
      </c>
      <c r="L119" s="56">
        <v>0</v>
      </c>
      <c r="M119" s="56">
        <v>0</v>
      </c>
      <c r="N119" s="56">
        <v>0</v>
      </c>
      <c r="O119" s="56">
        <v>0</v>
      </c>
      <c r="P119" s="56">
        <v>0</v>
      </c>
      <c r="Q119" s="56">
        <v>0</v>
      </c>
      <c r="R119" s="57">
        <v>0</v>
      </c>
      <c r="S119" s="58">
        <f t="shared" si="91"/>
        <v>0</v>
      </c>
      <c r="T119" s="59">
        <f t="shared" si="89"/>
        <v>0</v>
      </c>
      <c r="U119" s="58">
        <f t="shared" si="92"/>
        <v>0</v>
      </c>
      <c r="V119" s="59">
        <f t="shared" si="90"/>
        <v>0</v>
      </c>
      <c r="W119" s="28" t="s">
        <v>29</v>
      </c>
    </row>
    <row r="120" spans="1:23" s="11" customFormat="1" ht="40.5" customHeight="1">
      <c r="A120" s="92" t="s">
        <v>290</v>
      </c>
      <c r="B120" s="61" t="s">
        <v>291</v>
      </c>
      <c r="C120" s="55" t="s">
        <v>292</v>
      </c>
      <c r="D120" s="55">
        <v>6.0460000000000003</v>
      </c>
      <c r="E120" s="56">
        <v>0</v>
      </c>
      <c r="F120" s="56">
        <v>0</v>
      </c>
      <c r="G120" s="56">
        <v>0</v>
      </c>
      <c r="H120" s="56">
        <v>0</v>
      </c>
      <c r="I120" s="56">
        <v>0</v>
      </c>
      <c r="J120" s="56">
        <v>0</v>
      </c>
      <c r="K120" s="57">
        <v>0</v>
      </c>
      <c r="L120" s="56">
        <v>0</v>
      </c>
      <c r="M120" s="56">
        <v>0</v>
      </c>
      <c r="N120" s="56">
        <v>0</v>
      </c>
      <c r="O120" s="56">
        <v>0</v>
      </c>
      <c r="P120" s="56">
        <v>0</v>
      </c>
      <c r="Q120" s="56">
        <v>0</v>
      </c>
      <c r="R120" s="57">
        <v>0</v>
      </c>
      <c r="S120" s="58">
        <f t="shared" si="91"/>
        <v>0</v>
      </c>
      <c r="T120" s="59">
        <f t="shared" si="89"/>
        <v>0</v>
      </c>
      <c r="U120" s="58">
        <f t="shared" si="92"/>
        <v>0</v>
      </c>
      <c r="V120" s="59">
        <f t="shared" si="90"/>
        <v>0</v>
      </c>
      <c r="W120" s="28" t="s">
        <v>29</v>
      </c>
    </row>
    <row r="121" spans="1:23" s="11" customFormat="1" ht="31.5">
      <c r="A121" s="76" t="s">
        <v>293</v>
      </c>
      <c r="B121" s="95" t="s">
        <v>130</v>
      </c>
      <c r="C121" s="78" t="s">
        <v>28</v>
      </c>
      <c r="D121" s="40">
        <f t="shared" ref="D121" si="93">IF(NOT(SUM(D122:D124)=0),SUM(D122:D124),"нд")</f>
        <v>12.168000000000001</v>
      </c>
      <c r="E121" s="40">
        <f t="shared" ref="E121:K121" si="94">SUM(E122:E124)</f>
        <v>0</v>
      </c>
      <c r="F121" s="40">
        <f t="shared" si="94"/>
        <v>0</v>
      </c>
      <c r="G121" s="40">
        <f t="shared" si="94"/>
        <v>0</v>
      </c>
      <c r="H121" s="40">
        <f t="shared" si="94"/>
        <v>0</v>
      </c>
      <c r="I121" s="40">
        <f t="shared" si="94"/>
        <v>0</v>
      </c>
      <c r="J121" s="40">
        <f t="shared" si="94"/>
        <v>0</v>
      </c>
      <c r="K121" s="41">
        <f t="shared" si="94"/>
        <v>0</v>
      </c>
      <c r="L121" s="40">
        <f t="shared" ref="L121:U121" si="95">SUM(L122:L124)</f>
        <v>0</v>
      </c>
      <c r="M121" s="40">
        <f t="shared" si="95"/>
        <v>0</v>
      </c>
      <c r="N121" s="40">
        <f t="shared" si="95"/>
        <v>0</v>
      </c>
      <c r="O121" s="40">
        <f t="shared" si="95"/>
        <v>0</v>
      </c>
      <c r="P121" s="40">
        <f t="shared" si="95"/>
        <v>0</v>
      </c>
      <c r="Q121" s="40">
        <f t="shared" si="95"/>
        <v>0</v>
      </c>
      <c r="R121" s="41">
        <f t="shared" si="95"/>
        <v>0</v>
      </c>
      <c r="S121" s="40">
        <f t="shared" si="95"/>
        <v>0</v>
      </c>
      <c r="T121" s="42">
        <f t="shared" si="89"/>
        <v>0</v>
      </c>
      <c r="U121" s="40">
        <f t="shared" si="95"/>
        <v>0</v>
      </c>
      <c r="V121" s="42">
        <f t="shared" si="90"/>
        <v>0</v>
      </c>
      <c r="W121" s="40" t="s">
        <v>29</v>
      </c>
    </row>
    <row r="122" spans="1:23" s="11" customFormat="1" ht="18.75">
      <c r="A122" s="52" t="s">
        <v>294</v>
      </c>
      <c r="B122" s="73" t="s">
        <v>295</v>
      </c>
      <c r="C122" s="54" t="s">
        <v>296</v>
      </c>
      <c r="D122" s="99">
        <f>4.349</f>
        <v>4.3490000000000002</v>
      </c>
      <c r="E122" s="56">
        <v>0</v>
      </c>
      <c r="F122" s="56">
        <v>0</v>
      </c>
      <c r="G122" s="56">
        <v>0</v>
      </c>
      <c r="H122" s="56">
        <v>0</v>
      </c>
      <c r="I122" s="56">
        <v>0</v>
      </c>
      <c r="J122" s="56">
        <v>0</v>
      </c>
      <c r="K122" s="57">
        <v>0</v>
      </c>
      <c r="L122" s="56">
        <v>0</v>
      </c>
      <c r="M122" s="56">
        <v>0</v>
      </c>
      <c r="N122" s="56">
        <v>0</v>
      </c>
      <c r="O122" s="56">
        <v>0</v>
      </c>
      <c r="P122" s="56">
        <v>0</v>
      </c>
      <c r="Q122" s="56">
        <v>0</v>
      </c>
      <c r="R122" s="57">
        <v>0</v>
      </c>
      <c r="S122" s="58">
        <f t="shared" si="91"/>
        <v>0</v>
      </c>
      <c r="T122" s="59">
        <f t="shared" si="89"/>
        <v>0</v>
      </c>
      <c r="U122" s="58">
        <f t="shared" ref="U122:U124" si="96">M122-F122</f>
        <v>0</v>
      </c>
      <c r="V122" s="59">
        <f t="shared" si="90"/>
        <v>0</v>
      </c>
      <c r="W122" s="28" t="s">
        <v>29</v>
      </c>
    </row>
    <row r="123" spans="1:23" s="11" customFormat="1" ht="50.25" customHeight="1">
      <c r="A123" s="60" t="s">
        <v>297</v>
      </c>
      <c r="B123" s="100" t="s">
        <v>298</v>
      </c>
      <c r="C123" s="62" t="s">
        <v>299</v>
      </c>
      <c r="D123" s="98">
        <v>3.9670000000000001</v>
      </c>
      <c r="E123" s="56">
        <v>0</v>
      </c>
      <c r="F123" s="56">
        <v>0</v>
      </c>
      <c r="G123" s="56">
        <v>0</v>
      </c>
      <c r="H123" s="56">
        <v>0</v>
      </c>
      <c r="I123" s="56">
        <v>0</v>
      </c>
      <c r="J123" s="56">
        <v>0</v>
      </c>
      <c r="K123" s="57">
        <v>0</v>
      </c>
      <c r="L123" s="56">
        <v>0</v>
      </c>
      <c r="M123" s="56">
        <v>0</v>
      </c>
      <c r="N123" s="56">
        <v>0</v>
      </c>
      <c r="O123" s="56">
        <v>0</v>
      </c>
      <c r="P123" s="56">
        <v>0</v>
      </c>
      <c r="Q123" s="56">
        <v>0</v>
      </c>
      <c r="R123" s="57">
        <v>0</v>
      </c>
      <c r="S123" s="58">
        <f t="shared" si="91"/>
        <v>0</v>
      </c>
      <c r="T123" s="59">
        <f t="shared" si="89"/>
        <v>0</v>
      </c>
      <c r="U123" s="58">
        <f t="shared" si="96"/>
        <v>0</v>
      </c>
      <c r="V123" s="59">
        <f t="shared" si="90"/>
        <v>0</v>
      </c>
      <c r="W123" s="28" t="s">
        <v>29</v>
      </c>
    </row>
    <row r="124" spans="1:23" s="11" customFormat="1" ht="18.75">
      <c r="A124" s="92" t="s">
        <v>300</v>
      </c>
      <c r="B124" s="61" t="s">
        <v>301</v>
      </c>
      <c r="C124" s="55" t="s">
        <v>302</v>
      </c>
      <c r="D124" s="55">
        <v>3.8519999999999999</v>
      </c>
      <c r="E124" s="56">
        <v>0</v>
      </c>
      <c r="F124" s="56">
        <v>0</v>
      </c>
      <c r="G124" s="56">
        <v>0</v>
      </c>
      <c r="H124" s="56">
        <v>0</v>
      </c>
      <c r="I124" s="56">
        <v>0</v>
      </c>
      <c r="J124" s="56">
        <v>0</v>
      </c>
      <c r="K124" s="57">
        <v>0</v>
      </c>
      <c r="L124" s="56">
        <v>0</v>
      </c>
      <c r="M124" s="56">
        <v>0</v>
      </c>
      <c r="N124" s="56">
        <v>0</v>
      </c>
      <c r="O124" s="56">
        <v>0</v>
      </c>
      <c r="P124" s="56">
        <v>0</v>
      </c>
      <c r="Q124" s="56">
        <v>0</v>
      </c>
      <c r="R124" s="57">
        <v>0</v>
      </c>
      <c r="S124" s="58">
        <f t="shared" si="91"/>
        <v>0</v>
      </c>
      <c r="T124" s="59">
        <f t="shared" si="89"/>
        <v>0</v>
      </c>
      <c r="U124" s="58">
        <f t="shared" si="96"/>
        <v>0</v>
      </c>
      <c r="V124" s="59">
        <f t="shared" si="90"/>
        <v>0</v>
      </c>
      <c r="W124" s="28" t="s">
        <v>29</v>
      </c>
    </row>
    <row r="125" spans="1:23" s="11" customFormat="1" ht="22.5" customHeight="1">
      <c r="A125" s="45">
        <v>2</v>
      </c>
      <c r="B125" s="101" t="s">
        <v>303</v>
      </c>
      <c r="C125" s="45" t="s">
        <v>28</v>
      </c>
      <c r="D125" s="29">
        <f t="shared" ref="D125" si="97">IF(NOT(SUM(D126)=0),SUM(D126),"нд")</f>
        <v>25.320999999999998</v>
      </c>
      <c r="E125" s="29">
        <f t="shared" ref="E125:K127" si="98">SUM(E126)</f>
        <v>0</v>
      </c>
      <c r="F125" s="29">
        <f t="shared" si="98"/>
        <v>6.7530000000000001</v>
      </c>
      <c r="G125" s="29">
        <f t="shared" si="98"/>
        <v>0.1</v>
      </c>
      <c r="H125" s="29">
        <f t="shared" si="98"/>
        <v>0</v>
      </c>
      <c r="I125" s="29">
        <f t="shared" si="98"/>
        <v>3.4770000000000003</v>
      </c>
      <c r="J125" s="29">
        <f t="shared" si="98"/>
        <v>0</v>
      </c>
      <c r="K125" s="31">
        <f t="shared" si="98"/>
        <v>0</v>
      </c>
      <c r="L125" s="29">
        <f t="shared" ref="L125:R127" si="99">SUM(L126)</f>
        <v>0</v>
      </c>
      <c r="M125" s="29">
        <f t="shared" si="99"/>
        <v>6.532</v>
      </c>
      <c r="N125" s="29">
        <f t="shared" si="99"/>
        <v>0.1</v>
      </c>
      <c r="O125" s="29">
        <f t="shared" si="99"/>
        <v>0</v>
      </c>
      <c r="P125" s="29">
        <f t="shared" si="99"/>
        <v>2.8559999999999999</v>
      </c>
      <c r="Q125" s="29">
        <f t="shared" si="99"/>
        <v>0</v>
      </c>
      <c r="R125" s="31">
        <f t="shared" si="99"/>
        <v>0</v>
      </c>
      <c r="S125" s="29">
        <f t="shared" ref="S125" si="100">SUM(S126)</f>
        <v>0</v>
      </c>
      <c r="T125" s="32">
        <f t="shared" si="89"/>
        <v>0</v>
      </c>
      <c r="U125" s="29">
        <f t="shared" ref="S125:U127" si="101">SUM(U126)</f>
        <v>-0.22099999999999997</v>
      </c>
      <c r="V125" s="32">
        <f t="shared" si="90"/>
        <v>-3.2726195764845256E-2</v>
      </c>
      <c r="W125" s="29" t="s">
        <v>29</v>
      </c>
    </row>
    <row r="126" spans="1:23" s="11" customFormat="1" ht="50.25" customHeight="1">
      <c r="A126" s="46" t="s">
        <v>304</v>
      </c>
      <c r="B126" s="101" t="s">
        <v>34</v>
      </c>
      <c r="C126" s="45" t="s">
        <v>28</v>
      </c>
      <c r="D126" s="29">
        <f>IF(NOT(SUM(D127)=0),SUM(D127),"нд")</f>
        <v>25.320999999999998</v>
      </c>
      <c r="E126" s="29">
        <f t="shared" si="98"/>
        <v>0</v>
      </c>
      <c r="F126" s="29">
        <f t="shared" si="98"/>
        <v>6.7530000000000001</v>
      </c>
      <c r="G126" s="29">
        <f t="shared" si="98"/>
        <v>0.1</v>
      </c>
      <c r="H126" s="29">
        <f t="shared" si="98"/>
        <v>0</v>
      </c>
      <c r="I126" s="29">
        <f t="shared" si="98"/>
        <v>3.4770000000000003</v>
      </c>
      <c r="J126" s="29">
        <f t="shared" si="98"/>
        <v>0</v>
      </c>
      <c r="K126" s="31">
        <f t="shared" si="98"/>
        <v>0</v>
      </c>
      <c r="L126" s="29">
        <f t="shared" si="99"/>
        <v>0</v>
      </c>
      <c r="M126" s="29">
        <f t="shared" si="99"/>
        <v>6.532</v>
      </c>
      <c r="N126" s="29">
        <f t="shared" si="99"/>
        <v>0.1</v>
      </c>
      <c r="O126" s="29">
        <f t="shared" si="99"/>
        <v>0</v>
      </c>
      <c r="P126" s="29">
        <f t="shared" si="99"/>
        <v>2.8559999999999999</v>
      </c>
      <c r="Q126" s="29">
        <f t="shared" si="99"/>
        <v>0</v>
      </c>
      <c r="R126" s="31">
        <f t="shared" si="99"/>
        <v>0</v>
      </c>
      <c r="S126" s="29">
        <f t="shared" si="101"/>
        <v>0</v>
      </c>
      <c r="T126" s="32">
        <f t="shared" si="89"/>
        <v>0</v>
      </c>
      <c r="U126" s="29">
        <f t="shared" si="101"/>
        <v>-0.22099999999999997</v>
      </c>
      <c r="V126" s="32">
        <f t="shared" si="90"/>
        <v>-3.2726195764845256E-2</v>
      </c>
      <c r="W126" s="29" t="s">
        <v>29</v>
      </c>
    </row>
    <row r="127" spans="1:23" s="11" customFormat="1" ht="21" customHeight="1">
      <c r="A127" s="46" t="s">
        <v>305</v>
      </c>
      <c r="B127" s="47" t="s">
        <v>36</v>
      </c>
      <c r="C127" s="45" t="s">
        <v>28</v>
      </c>
      <c r="D127" s="29">
        <f>IF(NOT(SUM(D128)=0),SUM(D128),"нд")</f>
        <v>25.320999999999998</v>
      </c>
      <c r="E127" s="29">
        <f t="shared" si="98"/>
        <v>0</v>
      </c>
      <c r="F127" s="29">
        <f t="shared" si="98"/>
        <v>6.7530000000000001</v>
      </c>
      <c r="G127" s="29">
        <f t="shared" si="98"/>
        <v>0.1</v>
      </c>
      <c r="H127" s="29">
        <f t="shared" si="98"/>
        <v>0</v>
      </c>
      <c r="I127" s="29">
        <f t="shared" si="98"/>
        <v>3.4770000000000003</v>
      </c>
      <c r="J127" s="29">
        <f t="shared" si="98"/>
        <v>0</v>
      </c>
      <c r="K127" s="31">
        <f t="shared" si="98"/>
        <v>0</v>
      </c>
      <c r="L127" s="29">
        <f t="shared" si="99"/>
        <v>0</v>
      </c>
      <c r="M127" s="29">
        <f t="shared" si="99"/>
        <v>6.532</v>
      </c>
      <c r="N127" s="29">
        <f t="shared" si="99"/>
        <v>0.1</v>
      </c>
      <c r="O127" s="29">
        <f t="shared" si="99"/>
        <v>0</v>
      </c>
      <c r="P127" s="29">
        <f t="shared" si="99"/>
        <v>2.8559999999999999</v>
      </c>
      <c r="Q127" s="29">
        <f t="shared" si="99"/>
        <v>0</v>
      </c>
      <c r="R127" s="31">
        <f t="shared" si="99"/>
        <v>0</v>
      </c>
      <c r="S127" s="29">
        <f t="shared" si="101"/>
        <v>0</v>
      </c>
      <c r="T127" s="32">
        <f t="shared" si="89"/>
        <v>0</v>
      </c>
      <c r="U127" s="29">
        <f t="shared" si="101"/>
        <v>-0.22099999999999997</v>
      </c>
      <c r="V127" s="32">
        <f t="shared" si="90"/>
        <v>-3.2726195764845256E-2</v>
      </c>
      <c r="W127" s="29" t="s">
        <v>29</v>
      </c>
    </row>
    <row r="128" spans="1:23" s="11" customFormat="1" ht="21.75" customHeight="1">
      <c r="A128" s="46" t="s">
        <v>306</v>
      </c>
      <c r="B128" s="47" t="s">
        <v>38</v>
      </c>
      <c r="C128" s="45" t="s">
        <v>28</v>
      </c>
      <c r="D128" s="29">
        <f>IF(NOT(SUM(D129,D134)=0),SUM(D129,D134),"нд")</f>
        <v>25.320999999999998</v>
      </c>
      <c r="E128" s="29">
        <f t="shared" ref="E128:R128" si="102">SUM(E129,E134)</f>
        <v>0</v>
      </c>
      <c r="F128" s="29">
        <f t="shared" si="102"/>
        <v>6.7530000000000001</v>
      </c>
      <c r="G128" s="29">
        <f t="shared" si="102"/>
        <v>0.1</v>
      </c>
      <c r="H128" s="29">
        <f t="shared" si="102"/>
        <v>0</v>
      </c>
      <c r="I128" s="29">
        <f t="shared" si="102"/>
        <v>3.4770000000000003</v>
      </c>
      <c r="J128" s="29">
        <f t="shared" si="102"/>
        <v>0</v>
      </c>
      <c r="K128" s="31">
        <f t="shared" si="102"/>
        <v>0</v>
      </c>
      <c r="L128" s="29">
        <f t="shared" si="102"/>
        <v>0</v>
      </c>
      <c r="M128" s="29">
        <f t="shared" si="102"/>
        <v>6.532</v>
      </c>
      <c r="N128" s="29">
        <f t="shared" si="102"/>
        <v>0.1</v>
      </c>
      <c r="O128" s="29">
        <f t="shared" si="102"/>
        <v>0</v>
      </c>
      <c r="P128" s="29">
        <f t="shared" si="102"/>
        <v>2.8559999999999999</v>
      </c>
      <c r="Q128" s="29">
        <f t="shared" si="102"/>
        <v>0</v>
      </c>
      <c r="R128" s="31">
        <f t="shared" si="102"/>
        <v>0</v>
      </c>
      <c r="S128" s="29">
        <f t="shared" ref="S128:U128" si="103">SUM(S129,S134)</f>
        <v>0</v>
      </c>
      <c r="T128" s="32">
        <f t="shared" si="89"/>
        <v>0</v>
      </c>
      <c r="U128" s="29">
        <f t="shared" si="103"/>
        <v>-0.22099999999999997</v>
      </c>
      <c r="V128" s="32">
        <f t="shared" si="90"/>
        <v>-3.2726195764845256E-2</v>
      </c>
      <c r="W128" s="29" t="s">
        <v>29</v>
      </c>
    </row>
    <row r="129" spans="1:23" s="11" customFormat="1">
      <c r="A129" s="46" t="s">
        <v>307</v>
      </c>
      <c r="B129" s="47" t="s">
        <v>308</v>
      </c>
      <c r="C129" s="45" t="s">
        <v>28</v>
      </c>
      <c r="D129" s="29">
        <f t="shared" ref="D129:D130" si="104">IF(NOT(SUM(D130)=0),SUM(D130),"нд")</f>
        <v>6.7530000000000001</v>
      </c>
      <c r="E129" s="29">
        <f t="shared" ref="E129:K130" si="105">SUM(E130)</f>
        <v>0</v>
      </c>
      <c r="F129" s="29">
        <f t="shared" si="105"/>
        <v>6.7530000000000001</v>
      </c>
      <c r="G129" s="29">
        <f t="shared" si="105"/>
        <v>0.1</v>
      </c>
      <c r="H129" s="29">
        <f t="shared" si="105"/>
        <v>0</v>
      </c>
      <c r="I129" s="29">
        <f t="shared" si="105"/>
        <v>3.4770000000000003</v>
      </c>
      <c r="J129" s="29">
        <f t="shared" si="105"/>
        <v>0</v>
      </c>
      <c r="K129" s="31">
        <f t="shared" si="105"/>
        <v>0</v>
      </c>
      <c r="L129" s="29">
        <f t="shared" ref="L129:R130" si="106">SUM(L130)</f>
        <v>0</v>
      </c>
      <c r="M129" s="29">
        <f t="shared" si="106"/>
        <v>6.532</v>
      </c>
      <c r="N129" s="29">
        <f t="shared" si="106"/>
        <v>0.1</v>
      </c>
      <c r="O129" s="29">
        <f t="shared" si="106"/>
        <v>0</v>
      </c>
      <c r="P129" s="29">
        <f t="shared" si="106"/>
        <v>2.8559999999999999</v>
      </c>
      <c r="Q129" s="29">
        <f t="shared" si="106"/>
        <v>0</v>
      </c>
      <c r="R129" s="31">
        <f t="shared" si="106"/>
        <v>0</v>
      </c>
      <c r="S129" s="29">
        <f t="shared" ref="S129" si="107">SUM(S130)</f>
        <v>0</v>
      </c>
      <c r="T129" s="32">
        <f t="shared" si="89"/>
        <v>0</v>
      </c>
      <c r="U129" s="29">
        <f t="shared" ref="S129:U130" si="108">SUM(U130)</f>
        <v>-0.22099999999999997</v>
      </c>
      <c r="V129" s="32">
        <f t="shared" si="90"/>
        <v>-3.2726195764845256E-2</v>
      </c>
      <c r="W129" s="29" t="s">
        <v>29</v>
      </c>
    </row>
    <row r="130" spans="1:23" s="11" customFormat="1">
      <c r="A130" s="46" t="s">
        <v>309</v>
      </c>
      <c r="B130" s="47" t="s">
        <v>42</v>
      </c>
      <c r="C130" s="45" t="s">
        <v>28</v>
      </c>
      <c r="D130" s="29">
        <f t="shared" si="104"/>
        <v>6.7530000000000001</v>
      </c>
      <c r="E130" s="29">
        <f t="shared" si="105"/>
        <v>0</v>
      </c>
      <c r="F130" s="29">
        <f t="shared" si="105"/>
        <v>6.7530000000000001</v>
      </c>
      <c r="G130" s="29">
        <f t="shared" si="105"/>
        <v>0.1</v>
      </c>
      <c r="H130" s="29">
        <f t="shared" si="105"/>
        <v>0</v>
      </c>
      <c r="I130" s="29">
        <f t="shared" si="105"/>
        <v>3.4770000000000003</v>
      </c>
      <c r="J130" s="29">
        <f t="shared" si="105"/>
        <v>0</v>
      </c>
      <c r="K130" s="31">
        <f t="shared" si="105"/>
        <v>0</v>
      </c>
      <c r="L130" s="29">
        <f t="shared" si="106"/>
        <v>0</v>
      </c>
      <c r="M130" s="29">
        <f t="shared" si="106"/>
        <v>6.532</v>
      </c>
      <c r="N130" s="29">
        <f t="shared" si="106"/>
        <v>0.1</v>
      </c>
      <c r="O130" s="29">
        <f t="shared" si="106"/>
        <v>0</v>
      </c>
      <c r="P130" s="29">
        <f t="shared" si="106"/>
        <v>2.8559999999999999</v>
      </c>
      <c r="Q130" s="29">
        <f t="shared" si="106"/>
        <v>0</v>
      </c>
      <c r="R130" s="31">
        <f t="shared" si="106"/>
        <v>0</v>
      </c>
      <c r="S130" s="29">
        <f t="shared" si="108"/>
        <v>0</v>
      </c>
      <c r="T130" s="32">
        <f t="shared" si="89"/>
        <v>0</v>
      </c>
      <c r="U130" s="29">
        <f t="shared" si="108"/>
        <v>-0.22099999999999997</v>
      </c>
      <c r="V130" s="32">
        <f t="shared" si="90"/>
        <v>-3.2726195764845256E-2</v>
      </c>
      <c r="W130" s="29" t="s">
        <v>29</v>
      </c>
    </row>
    <row r="131" spans="1:23" s="11" customFormat="1" ht="31.5">
      <c r="A131" s="76" t="s">
        <v>310</v>
      </c>
      <c r="B131" s="95" t="s">
        <v>130</v>
      </c>
      <c r="C131" s="78" t="s">
        <v>28</v>
      </c>
      <c r="D131" s="40">
        <f>IF(NOT(SUM(D132:D133)=0),SUM(D132:D133),"нд")</f>
        <v>6.7530000000000001</v>
      </c>
      <c r="E131" s="40">
        <f t="shared" ref="E131:K131" si="109">SUM(E132:E133)</f>
        <v>0</v>
      </c>
      <c r="F131" s="40">
        <f t="shared" si="109"/>
        <v>6.7530000000000001</v>
      </c>
      <c r="G131" s="40">
        <f t="shared" si="109"/>
        <v>0.1</v>
      </c>
      <c r="H131" s="40">
        <f t="shared" si="109"/>
        <v>0</v>
      </c>
      <c r="I131" s="40">
        <f t="shared" si="109"/>
        <v>3.4770000000000003</v>
      </c>
      <c r="J131" s="40">
        <f t="shared" si="109"/>
        <v>0</v>
      </c>
      <c r="K131" s="41">
        <f t="shared" si="109"/>
        <v>0</v>
      </c>
      <c r="L131" s="40">
        <f t="shared" ref="L131:U131" si="110">SUM(L132:L133)</f>
        <v>0</v>
      </c>
      <c r="M131" s="40">
        <f t="shared" si="110"/>
        <v>6.532</v>
      </c>
      <c r="N131" s="40">
        <f t="shared" si="110"/>
        <v>0.1</v>
      </c>
      <c r="O131" s="40">
        <f t="shared" si="110"/>
        <v>0</v>
      </c>
      <c r="P131" s="40">
        <f t="shared" si="110"/>
        <v>2.8559999999999999</v>
      </c>
      <c r="Q131" s="40">
        <f t="shared" si="110"/>
        <v>0</v>
      </c>
      <c r="R131" s="41">
        <f t="shared" si="110"/>
        <v>0</v>
      </c>
      <c r="S131" s="40">
        <f t="shared" si="110"/>
        <v>0</v>
      </c>
      <c r="T131" s="42">
        <f t="shared" si="89"/>
        <v>0</v>
      </c>
      <c r="U131" s="40">
        <f t="shared" si="110"/>
        <v>-0.22099999999999997</v>
      </c>
      <c r="V131" s="42">
        <f t="shared" si="90"/>
        <v>-3.2726195764845256E-2</v>
      </c>
      <c r="W131" s="40" t="s">
        <v>29</v>
      </c>
    </row>
    <row r="132" spans="1:23" s="70" customFormat="1" ht="60" customHeight="1">
      <c r="A132" s="79" t="s">
        <v>311</v>
      </c>
      <c r="B132" s="102" t="s">
        <v>312</v>
      </c>
      <c r="C132" s="103" t="s">
        <v>313</v>
      </c>
      <c r="D132" s="103">
        <v>0.41399999999999998</v>
      </c>
      <c r="E132" s="83">
        <v>0</v>
      </c>
      <c r="F132" s="83">
        <v>0.41399999999999998</v>
      </c>
      <c r="G132" s="83">
        <v>0</v>
      </c>
      <c r="H132" s="83">
        <v>0</v>
      </c>
      <c r="I132" s="83">
        <v>0.27700000000000002</v>
      </c>
      <c r="J132" s="83">
        <v>0</v>
      </c>
      <c r="K132" s="84">
        <v>0</v>
      </c>
      <c r="L132" s="83">
        <v>0</v>
      </c>
      <c r="M132" s="83">
        <v>0.193</v>
      </c>
      <c r="N132" s="83">
        <v>0</v>
      </c>
      <c r="O132" s="83">
        <v>0</v>
      </c>
      <c r="P132" s="83">
        <v>0.28200000000000003</v>
      </c>
      <c r="Q132" s="83">
        <v>0</v>
      </c>
      <c r="R132" s="84">
        <v>0</v>
      </c>
      <c r="S132" s="58">
        <f t="shared" ref="S132:S133" si="111">L132-E132</f>
        <v>0</v>
      </c>
      <c r="T132" s="85">
        <f t="shared" si="89"/>
        <v>0</v>
      </c>
      <c r="U132" s="58">
        <f t="shared" ref="U132:U133" si="112">M132-F132</f>
        <v>-0.22099999999999997</v>
      </c>
      <c r="V132" s="85">
        <f t="shared" si="90"/>
        <v>-0.53381642512077287</v>
      </c>
      <c r="W132" s="104" t="s">
        <v>314</v>
      </c>
    </row>
    <row r="133" spans="1:23" s="70" customFormat="1" ht="52.5" customHeight="1">
      <c r="A133" s="79" t="s">
        <v>315</v>
      </c>
      <c r="B133" s="102" t="s">
        <v>316</v>
      </c>
      <c r="C133" s="103" t="s">
        <v>317</v>
      </c>
      <c r="D133" s="103">
        <v>6.3390000000000004</v>
      </c>
      <c r="E133" s="83">
        <v>0</v>
      </c>
      <c r="F133" s="83">
        <v>6.3390000000000004</v>
      </c>
      <c r="G133" s="83">
        <v>0.1</v>
      </c>
      <c r="H133" s="83">
        <v>0</v>
      </c>
      <c r="I133" s="83">
        <v>3.2</v>
      </c>
      <c r="J133" s="83">
        <v>0</v>
      </c>
      <c r="K133" s="84">
        <v>0</v>
      </c>
      <c r="L133" s="83">
        <v>0</v>
      </c>
      <c r="M133" s="83">
        <v>6.3390000000000004</v>
      </c>
      <c r="N133" s="83">
        <v>0.1</v>
      </c>
      <c r="O133" s="83">
        <v>0</v>
      </c>
      <c r="P133" s="83">
        <v>2.5739999999999998</v>
      </c>
      <c r="Q133" s="83">
        <v>0</v>
      </c>
      <c r="R133" s="84">
        <v>0</v>
      </c>
      <c r="S133" s="58">
        <f t="shared" si="111"/>
        <v>0</v>
      </c>
      <c r="T133" s="85">
        <f t="shared" si="89"/>
        <v>0</v>
      </c>
      <c r="U133" s="58">
        <f t="shared" si="112"/>
        <v>0</v>
      </c>
      <c r="V133" s="85">
        <f t="shared" si="90"/>
        <v>0</v>
      </c>
      <c r="W133" s="86" t="s">
        <v>29</v>
      </c>
    </row>
    <row r="134" spans="1:23" s="11" customFormat="1">
      <c r="A134" s="46" t="s">
        <v>318</v>
      </c>
      <c r="B134" s="63" t="s">
        <v>319</v>
      </c>
      <c r="C134" s="45" t="s">
        <v>28</v>
      </c>
      <c r="D134" s="45">
        <f t="shared" ref="D134:D135" si="113">IF(NOT(SUM(D135:D135)=0),SUM(D135:D135),"нд")</f>
        <v>18.567999999999998</v>
      </c>
      <c r="E134" s="29">
        <f t="shared" ref="E134:K135" si="114">SUM(E135:E135)</f>
        <v>0</v>
      </c>
      <c r="F134" s="29">
        <f t="shared" si="114"/>
        <v>0</v>
      </c>
      <c r="G134" s="29">
        <f t="shared" si="114"/>
        <v>0</v>
      </c>
      <c r="H134" s="29">
        <f t="shared" si="114"/>
        <v>0</v>
      </c>
      <c r="I134" s="29">
        <f t="shared" si="114"/>
        <v>0</v>
      </c>
      <c r="J134" s="29">
        <f t="shared" si="114"/>
        <v>0</v>
      </c>
      <c r="K134" s="31">
        <f t="shared" si="114"/>
        <v>0</v>
      </c>
      <c r="L134" s="29">
        <f t="shared" ref="L134:R135" si="115">SUM(L135:L135)</f>
        <v>0</v>
      </c>
      <c r="M134" s="29">
        <f t="shared" si="115"/>
        <v>0</v>
      </c>
      <c r="N134" s="29">
        <f t="shared" si="115"/>
        <v>0</v>
      </c>
      <c r="O134" s="29">
        <f t="shared" si="115"/>
        <v>0</v>
      </c>
      <c r="P134" s="29">
        <f t="shared" si="115"/>
        <v>0</v>
      </c>
      <c r="Q134" s="29">
        <f t="shared" si="115"/>
        <v>0</v>
      </c>
      <c r="R134" s="31">
        <f t="shared" si="115"/>
        <v>0</v>
      </c>
      <c r="S134" s="29">
        <f t="shared" ref="S134" si="116">SUM(S135:S135)</f>
        <v>0</v>
      </c>
      <c r="T134" s="32">
        <f t="shared" si="89"/>
        <v>0</v>
      </c>
      <c r="U134" s="29">
        <f t="shared" ref="S134:U135" si="117">SUM(U135:U135)</f>
        <v>0</v>
      </c>
      <c r="V134" s="32">
        <f t="shared" si="90"/>
        <v>0</v>
      </c>
      <c r="W134" s="45" t="s">
        <v>29</v>
      </c>
    </row>
    <row r="135" spans="1:23" s="11" customFormat="1">
      <c r="A135" s="46" t="s">
        <v>320</v>
      </c>
      <c r="B135" s="48" t="s">
        <v>78</v>
      </c>
      <c r="C135" s="45" t="s">
        <v>28</v>
      </c>
      <c r="D135" s="45">
        <f t="shared" si="113"/>
        <v>18.567999999999998</v>
      </c>
      <c r="E135" s="29">
        <f t="shared" si="114"/>
        <v>0</v>
      </c>
      <c r="F135" s="29">
        <f t="shared" si="114"/>
        <v>0</v>
      </c>
      <c r="G135" s="29">
        <f t="shared" si="114"/>
        <v>0</v>
      </c>
      <c r="H135" s="29">
        <f t="shared" si="114"/>
        <v>0</v>
      </c>
      <c r="I135" s="29">
        <f t="shared" si="114"/>
        <v>0</v>
      </c>
      <c r="J135" s="29">
        <f t="shared" si="114"/>
        <v>0</v>
      </c>
      <c r="K135" s="31">
        <f t="shared" si="114"/>
        <v>0</v>
      </c>
      <c r="L135" s="29">
        <f t="shared" si="115"/>
        <v>0</v>
      </c>
      <c r="M135" s="29">
        <f t="shared" si="115"/>
        <v>0</v>
      </c>
      <c r="N135" s="29">
        <f t="shared" si="115"/>
        <v>0</v>
      </c>
      <c r="O135" s="29">
        <f t="shared" si="115"/>
        <v>0</v>
      </c>
      <c r="P135" s="29">
        <f t="shared" si="115"/>
        <v>0</v>
      </c>
      <c r="Q135" s="29">
        <f t="shared" si="115"/>
        <v>0</v>
      </c>
      <c r="R135" s="31">
        <f t="shared" si="115"/>
        <v>0</v>
      </c>
      <c r="S135" s="29">
        <f t="shared" si="117"/>
        <v>0</v>
      </c>
      <c r="T135" s="32">
        <f t="shared" si="89"/>
        <v>0</v>
      </c>
      <c r="U135" s="29">
        <f t="shared" si="117"/>
        <v>0</v>
      </c>
      <c r="V135" s="32">
        <f t="shared" si="90"/>
        <v>0</v>
      </c>
      <c r="W135" s="45" t="s">
        <v>29</v>
      </c>
    </row>
    <row r="136" spans="1:23" s="11" customFormat="1" ht="31.5">
      <c r="A136" s="76" t="s">
        <v>321</v>
      </c>
      <c r="B136" s="95" t="s">
        <v>130</v>
      </c>
      <c r="C136" s="78" t="s">
        <v>28</v>
      </c>
      <c r="D136" s="40">
        <f>IF(NOT(SUM(D137:D139)=0),SUM(D137:D139),"нд")</f>
        <v>18.567999999999998</v>
      </c>
      <c r="E136" s="40">
        <f t="shared" ref="E136:K136" si="118">SUM(E137:E139)</f>
        <v>0</v>
      </c>
      <c r="F136" s="40">
        <f t="shared" si="118"/>
        <v>0</v>
      </c>
      <c r="G136" s="40">
        <f t="shared" si="118"/>
        <v>0</v>
      </c>
      <c r="H136" s="40">
        <f t="shared" si="118"/>
        <v>0</v>
      </c>
      <c r="I136" s="40">
        <f t="shared" si="118"/>
        <v>0</v>
      </c>
      <c r="J136" s="40">
        <f t="shared" si="118"/>
        <v>0</v>
      </c>
      <c r="K136" s="41">
        <f t="shared" si="118"/>
        <v>0</v>
      </c>
      <c r="L136" s="40">
        <f t="shared" ref="L136:U136" si="119">SUM(L137:L139)</f>
        <v>0</v>
      </c>
      <c r="M136" s="40">
        <f t="shared" si="119"/>
        <v>0</v>
      </c>
      <c r="N136" s="40">
        <f t="shared" si="119"/>
        <v>0</v>
      </c>
      <c r="O136" s="40">
        <f t="shared" si="119"/>
        <v>0</v>
      </c>
      <c r="P136" s="40">
        <f t="shared" si="119"/>
        <v>0</v>
      </c>
      <c r="Q136" s="40">
        <f t="shared" si="119"/>
        <v>0</v>
      </c>
      <c r="R136" s="41">
        <f t="shared" si="119"/>
        <v>0</v>
      </c>
      <c r="S136" s="40">
        <f t="shared" si="119"/>
        <v>0</v>
      </c>
      <c r="T136" s="42">
        <f t="shared" si="89"/>
        <v>0</v>
      </c>
      <c r="U136" s="40">
        <f t="shared" si="119"/>
        <v>0</v>
      </c>
      <c r="V136" s="42">
        <f t="shared" si="90"/>
        <v>0</v>
      </c>
      <c r="W136" s="40" t="s">
        <v>29</v>
      </c>
    </row>
    <row r="137" spans="1:23" s="11" customFormat="1" ht="68.25" customHeight="1">
      <c r="A137" s="60" t="s">
        <v>322</v>
      </c>
      <c r="B137" s="72" t="s">
        <v>323</v>
      </c>
      <c r="C137" s="55" t="s">
        <v>324</v>
      </c>
      <c r="D137" s="55">
        <v>6.7229999999999999</v>
      </c>
      <c r="E137" s="56">
        <v>0</v>
      </c>
      <c r="F137" s="56">
        <v>0</v>
      </c>
      <c r="G137" s="56">
        <v>0</v>
      </c>
      <c r="H137" s="56">
        <v>0</v>
      </c>
      <c r="I137" s="56">
        <v>0</v>
      </c>
      <c r="J137" s="56">
        <v>0</v>
      </c>
      <c r="K137" s="57">
        <v>0</v>
      </c>
      <c r="L137" s="56">
        <v>0</v>
      </c>
      <c r="M137" s="56">
        <v>0</v>
      </c>
      <c r="N137" s="56">
        <v>0</v>
      </c>
      <c r="O137" s="56">
        <v>0</v>
      </c>
      <c r="P137" s="56">
        <v>0</v>
      </c>
      <c r="Q137" s="56">
        <v>0</v>
      </c>
      <c r="R137" s="57">
        <v>0</v>
      </c>
      <c r="S137" s="58">
        <f t="shared" ref="S137:S139" si="120">L137-E137</f>
        <v>0</v>
      </c>
      <c r="T137" s="59">
        <f t="shared" si="89"/>
        <v>0</v>
      </c>
      <c r="U137" s="58">
        <f t="shared" ref="U137:U139" si="121">M137-F137</f>
        <v>0</v>
      </c>
      <c r="V137" s="59">
        <f t="shared" si="90"/>
        <v>0</v>
      </c>
      <c r="W137" s="28" t="s">
        <v>29</v>
      </c>
    </row>
    <row r="138" spans="1:23" s="11" customFormat="1" ht="68.25" customHeight="1">
      <c r="A138" s="60" t="s">
        <v>325</v>
      </c>
      <c r="B138" s="72" t="s">
        <v>326</v>
      </c>
      <c r="C138" s="75" t="s">
        <v>327</v>
      </c>
      <c r="D138" s="55">
        <v>5.0060000000000002</v>
      </c>
      <c r="E138" s="56">
        <v>0</v>
      </c>
      <c r="F138" s="56">
        <v>0</v>
      </c>
      <c r="G138" s="56">
        <v>0</v>
      </c>
      <c r="H138" s="56">
        <v>0</v>
      </c>
      <c r="I138" s="56">
        <v>0</v>
      </c>
      <c r="J138" s="56">
        <v>0</v>
      </c>
      <c r="K138" s="57">
        <v>0</v>
      </c>
      <c r="L138" s="56">
        <v>0</v>
      </c>
      <c r="M138" s="56">
        <v>0</v>
      </c>
      <c r="N138" s="56">
        <v>0</v>
      </c>
      <c r="O138" s="56">
        <v>0</v>
      </c>
      <c r="P138" s="56">
        <v>0</v>
      </c>
      <c r="Q138" s="56">
        <v>0</v>
      </c>
      <c r="R138" s="57">
        <v>0</v>
      </c>
      <c r="S138" s="58">
        <f t="shared" si="120"/>
        <v>0</v>
      </c>
      <c r="T138" s="59">
        <f t="shared" si="89"/>
        <v>0</v>
      </c>
      <c r="U138" s="58">
        <f t="shared" si="121"/>
        <v>0</v>
      </c>
      <c r="V138" s="59">
        <f t="shared" si="90"/>
        <v>0</v>
      </c>
      <c r="W138" s="28" t="s">
        <v>29</v>
      </c>
    </row>
    <row r="139" spans="1:23" s="11" customFormat="1" ht="64.5" customHeight="1">
      <c r="A139" s="60" t="s">
        <v>328</v>
      </c>
      <c r="B139" s="72" t="s">
        <v>329</v>
      </c>
      <c r="C139" s="75" t="s">
        <v>330</v>
      </c>
      <c r="D139" s="55">
        <v>6.8390000000000004</v>
      </c>
      <c r="E139" s="56">
        <v>0</v>
      </c>
      <c r="F139" s="56">
        <v>0</v>
      </c>
      <c r="G139" s="56">
        <v>0</v>
      </c>
      <c r="H139" s="56">
        <v>0</v>
      </c>
      <c r="I139" s="56">
        <v>0</v>
      </c>
      <c r="J139" s="56">
        <v>0</v>
      </c>
      <c r="K139" s="57">
        <v>0</v>
      </c>
      <c r="L139" s="56">
        <v>0</v>
      </c>
      <c r="M139" s="56">
        <v>0</v>
      </c>
      <c r="N139" s="56">
        <v>0</v>
      </c>
      <c r="O139" s="56">
        <v>0</v>
      </c>
      <c r="P139" s="56">
        <v>0</v>
      </c>
      <c r="Q139" s="56">
        <v>0</v>
      </c>
      <c r="R139" s="57">
        <v>0</v>
      </c>
      <c r="S139" s="58">
        <f t="shared" si="120"/>
        <v>0</v>
      </c>
      <c r="T139" s="59">
        <f t="shared" si="89"/>
        <v>0</v>
      </c>
      <c r="U139" s="58">
        <f t="shared" si="121"/>
        <v>0</v>
      </c>
      <c r="V139" s="59">
        <f t="shared" si="90"/>
        <v>0</v>
      </c>
      <c r="W139" s="28" t="s">
        <v>29</v>
      </c>
    </row>
    <row r="140" spans="1:23" s="11" customFormat="1"/>
    <row r="141" spans="1:23" ht="49.5" customHeight="1">
      <c r="A141" s="122"/>
      <c r="B141" s="122"/>
      <c r="C141" s="122"/>
      <c r="D141" s="122"/>
      <c r="E141" s="122"/>
      <c r="F141" s="122"/>
      <c r="G141" s="122"/>
      <c r="H141" s="122"/>
      <c r="I141" s="122"/>
      <c r="J141" s="122"/>
      <c r="K141" s="122"/>
      <c r="L141" s="122"/>
      <c r="M141" s="7"/>
      <c r="N141" s="7"/>
      <c r="O141" s="7"/>
      <c r="P141" s="7"/>
      <c r="Q141" s="3"/>
      <c r="R141" s="3"/>
    </row>
    <row r="142" spans="1:23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</row>
    <row r="143" spans="1:2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</row>
    <row r="144" spans="1:23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</row>
    <row r="145" spans="1:23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64">
    <mergeCell ref="T47:T48"/>
    <mergeCell ref="U47:U48"/>
    <mergeCell ref="V47:V48"/>
    <mergeCell ref="W47:W48"/>
    <mergeCell ref="S47:S48"/>
    <mergeCell ref="R47:R48"/>
    <mergeCell ref="M47:M48"/>
    <mergeCell ref="N47:N48"/>
    <mergeCell ref="O47:O48"/>
    <mergeCell ref="P47:P48"/>
    <mergeCell ref="Q47:Q48"/>
    <mergeCell ref="L47:L48"/>
    <mergeCell ref="V45:V46"/>
    <mergeCell ref="W45:W46"/>
    <mergeCell ref="A47:A48"/>
    <mergeCell ref="C47:C48"/>
    <mergeCell ref="D47:D48"/>
    <mergeCell ref="E47:E48"/>
    <mergeCell ref="F47:F48"/>
    <mergeCell ref="G47:G48"/>
    <mergeCell ref="H47:H48"/>
    <mergeCell ref="I47:I48"/>
    <mergeCell ref="J47:J48"/>
    <mergeCell ref="K47:K48"/>
    <mergeCell ref="S45:S46"/>
    <mergeCell ref="T45:T46"/>
    <mergeCell ref="U45:U46"/>
    <mergeCell ref="O45:O46"/>
    <mergeCell ref="P45:P46"/>
    <mergeCell ref="Q45:Q46"/>
    <mergeCell ref="R45:R46"/>
    <mergeCell ref="L45:L46"/>
    <mergeCell ref="M45:M46"/>
    <mergeCell ref="N45:N46"/>
    <mergeCell ref="I45:I46"/>
    <mergeCell ref="J45:J46"/>
    <mergeCell ref="K45:K46"/>
    <mergeCell ref="A141:L141"/>
    <mergeCell ref="A5:W5"/>
    <mergeCell ref="A8:W8"/>
    <mergeCell ref="D45:D46"/>
    <mergeCell ref="E45:E46"/>
    <mergeCell ref="F45:F46"/>
    <mergeCell ref="G45:G46"/>
    <mergeCell ref="H45:H46"/>
    <mergeCell ref="F18:K18"/>
    <mergeCell ref="E16:K17"/>
    <mergeCell ref="L16:R17"/>
    <mergeCell ref="M18:R18"/>
    <mergeCell ref="D15:D19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E15:R15"/>
  </mergeCells>
  <conditionalFormatting sqref="B118">
    <cfRule type="cellIs" dxfId="0" priority="1" stopIfTrue="1" operator="equal">
      <formula>0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6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ОС</vt:lpstr>
      <vt:lpstr>'3 ОС'!Область_печати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2018-06-19T11:44:26Z</cp:lastPrinted>
  <dcterms:created xsi:type="dcterms:W3CDTF">2009-07-27T10:10:26Z</dcterms:created>
  <dcterms:modified xsi:type="dcterms:W3CDTF">2019-03-25T10:52:18Z</dcterms:modified>
</cp:coreProperties>
</file>