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24г" sheetId="1" r:id="rId1"/>
  </sheets>
  <definedNames>
    <definedName name="_xlnm.Print_Area" localSheetId="0">'Баланс 2024г'!$A$1:$N$34</definedName>
  </definedNames>
  <calcPr fullCalcOnLoad="1"/>
</workbook>
</file>

<file path=xl/sharedStrings.xml><?xml version="1.0" encoding="utf-8"?>
<sst xmlns="http://schemas.openxmlformats.org/spreadsheetml/2006/main" count="47" uniqueCount="37">
  <si>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</si>
  <si>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</si>
  <si>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</si>
  <si>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</si>
  <si>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</si>
  <si>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</si>
  <si>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</si>
  <si>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</si>
  <si>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</si>
  <si>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</si>
  <si>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</si>
  <si>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</si>
  <si>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</si>
  <si>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</si>
  <si>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</si>
  <si>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</si>
  <si>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</si>
  <si>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</si>
  <si>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</si>
  <si>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</si>
  <si>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</si>
  <si>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</si>
  <si>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</si>
  <si>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</si>
  <si>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</si>
  <si>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</si>
  <si>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</si>
  <si>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</si>
  <si>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</si>
  <si>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</si>
  <si>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в т.ч. СН-1 (кВтч)</t>
  </si>
  <si>
    <t>в т.ч. СН-2 (кВтч)</t>
  </si>
  <si>
    <t>в т.ч. НН (кВтч)</t>
  </si>
  <si>
    <t>Форма №  2</t>
  </si>
  <si>
    <t>БАЛАНС  ЭЛЕКТРИЧЕСКОЙ  ЭНЕРГИИ    2024  ГОД</t>
  </si>
  <si>
    <t>Факт 2024г</t>
  </si>
  <si>
    <t>2024г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</si>
</sst>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 Cyr"/>
      <family val="1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2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 indent="4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2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/>
    </xf>
    <xf numFmtId="10" fontId="45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34" borderId="12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9"/>
  <sheetViews>
    <sheetView tabSelected="1" zoomScale="75" zoomScaleNormal="75" zoomScaleSheetLayoutView="8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1" sqref="E31"/>
    </sheetView>
  </sheetViews>
  <sheetFormatPr defaultColWidth="9.140625" defaultRowHeight="15" outlineLevelRow="1"/>
  <cols>
    <col min="1" max="1" width="54.8515625" style="0" customWidth="1"/>
    <col min="2" max="2" width="17.57421875" style="47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51" t="s">
        <v>29</v>
      </c>
      <c r="B1" s="51"/>
      <c r="C1" s="51"/>
      <c r="D1" s="51"/>
      <c r="E1" s="1"/>
      <c r="F1" s="1"/>
      <c r="G1" s="1"/>
      <c r="H1" s="1"/>
      <c r="I1" s="1"/>
      <c r="J1" s="1"/>
      <c r="K1" s="29" t="s">
        <v>33</v>
      </c>
      <c r="L1" s="1"/>
      <c r="M1" s="1"/>
      <c r="N1" s="1"/>
    </row>
    <row r="2" spans="1:14" ht="62.25" customHeight="1">
      <c r="A2" s="52" t="s">
        <v>34</v>
      </c>
      <c r="B2" s="52"/>
      <c r="C2" s="52"/>
      <c r="D2" s="52"/>
      <c r="E2" s="52"/>
      <c r="F2" s="52"/>
      <c r="G2" s="52"/>
      <c r="H2" s="52"/>
      <c r="I2" s="1"/>
      <c r="J2" s="1"/>
      <c r="K2" s="1"/>
      <c r="L2" s="1"/>
      <c r="M2" s="2"/>
      <c r="N2" s="2"/>
    </row>
    <row r="3" spans="1:14" ht="19.5" thickBot="1">
      <c r="A3" s="3"/>
      <c r="B3" s="3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53" t="s">
        <v>21</v>
      </c>
      <c r="B4" s="55" t="s">
        <v>35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7.5" customHeight="1">
      <c r="A5" s="54"/>
      <c r="B5" s="38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5" t="s">
        <v>36</v>
      </c>
    </row>
    <row r="6" spans="1:14" ht="15.75" customHeight="1">
      <c r="A6" s="6" t="s">
        <v>4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8" ht="19.5" customHeight="1">
      <c r="A7" s="19" t="s">
        <v>25</v>
      </c>
      <c r="B7" s="39">
        <f>B8+B9+B10</f>
        <v>12079897</v>
      </c>
      <c r="C7" s="25">
        <f aca="true" t="shared" si="0" ref="C7:M7">C8+C9+C10</f>
        <v>11024373</v>
      </c>
      <c r="D7" s="25">
        <f t="shared" si="0"/>
        <v>10420355</v>
      </c>
      <c r="E7" s="25">
        <f t="shared" si="0"/>
        <v>9522190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8">
        <f aca="true" t="shared" si="1" ref="N7:N19">SUM(B7:M7)</f>
        <v>43046815</v>
      </c>
      <c r="P7" s="30"/>
      <c r="Q7" s="30"/>
      <c r="R7" s="30"/>
    </row>
    <row r="8" spans="1:17" ht="19.5" customHeight="1" outlineLevel="1">
      <c r="A8" s="20" t="s">
        <v>19</v>
      </c>
      <c r="B8" s="40">
        <v>7554758</v>
      </c>
      <c r="C8" s="9">
        <v>6911457</v>
      </c>
      <c r="D8" s="9">
        <v>6554055</v>
      </c>
      <c r="E8" s="9">
        <v>6007774</v>
      </c>
      <c r="F8" s="9"/>
      <c r="G8" s="9"/>
      <c r="H8" s="9"/>
      <c r="I8" s="9"/>
      <c r="J8" s="9"/>
      <c r="K8" s="9"/>
      <c r="L8" s="9"/>
      <c r="M8" s="9"/>
      <c r="N8" s="7">
        <f t="shared" si="1"/>
        <v>27028044</v>
      </c>
      <c r="Q8" s="30"/>
    </row>
    <row r="9" spans="1:15" ht="19.5" customHeight="1" outlineLevel="1">
      <c r="A9" s="20" t="s">
        <v>22</v>
      </c>
      <c r="B9" s="40">
        <v>4493782</v>
      </c>
      <c r="C9" s="9">
        <v>4080420</v>
      </c>
      <c r="D9" s="9">
        <v>3843676</v>
      </c>
      <c r="E9" s="9">
        <v>3489369</v>
      </c>
      <c r="F9" s="9"/>
      <c r="G9" s="9"/>
      <c r="H9" s="9"/>
      <c r="I9" s="9"/>
      <c r="J9" s="9"/>
      <c r="K9" s="9"/>
      <c r="L9" s="9"/>
      <c r="M9" s="9"/>
      <c r="N9" s="7">
        <f t="shared" si="1"/>
        <v>15907247</v>
      </c>
      <c r="O9" s="30"/>
    </row>
    <row r="10" spans="1:14" ht="19.5" customHeight="1" outlineLevel="1">
      <c r="A10" s="20" t="s">
        <v>0</v>
      </c>
      <c r="B10" s="40">
        <v>31357</v>
      </c>
      <c r="C10" s="9">
        <v>32496</v>
      </c>
      <c r="D10" s="9">
        <v>22624</v>
      </c>
      <c r="E10" s="9">
        <v>25047</v>
      </c>
      <c r="F10" s="9"/>
      <c r="G10" s="9"/>
      <c r="H10" s="9"/>
      <c r="I10" s="9"/>
      <c r="J10" s="9"/>
      <c r="K10" s="9"/>
      <c r="L10" s="9"/>
      <c r="M10" s="9"/>
      <c r="N10" s="7">
        <f t="shared" si="1"/>
        <v>111524</v>
      </c>
    </row>
    <row r="11" spans="1:17" ht="19.5" customHeight="1">
      <c r="A11" s="21" t="s">
        <v>24</v>
      </c>
      <c r="B11" s="41">
        <f>SUM(B12:B15)</f>
        <v>150807</v>
      </c>
      <c r="C11" s="26">
        <f aca="true" t="shared" si="2" ref="C11:M11">SUM(C12:C15)</f>
        <v>113527</v>
      </c>
      <c r="D11" s="26">
        <f t="shared" si="2"/>
        <v>85451</v>
      </c>
      <c r="E11" s="26">
        <f t="shared" si="2"/>
        <v>84902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8">
        <f>SUM(N12:N15)</f>
        <v>434687</v>
      </c>
      <c r="O11" s="30"/>
      <c r="P11" s="30"/>
      <c r="Q11" s="30"/>
    </row>
    <row r="12" spans="1:14" ht="19.5" customHeight="1" outlineLevel="1">
      <c r="A12" s="20" t="s">
        <v>19</v>
      </c>
      <c r="B12" s="40">
        <v>142886</v>
      </c>
      <c r="C12" s="9">
        <v>106181</v>
      </c>
      <c r="D12" s="9">
        <v>79360</v>
      </c>
      <c r="E12" s="9">
        <v>77492</v>
      </c>
      <c r="F12" s="9"/>
      <c r="G12" s="9"/>
      <c r="H12" s="9"/>
      <c r="I12" s="9"/>
      <c r="J12" s="9"/>
      <c r="K12" s="9"/>
      <c r="L12" s="9"/>
      <c r="M12" s="9"/>
      <c r="N12" s="7">
        <f t="shared" si="1"/>
        <v>405919</v>
      </c>
    </row>
    <row r="13" spans="1:14" ht="19.5" customHeight="1" outlineLevel="1">
      <c r="A13" s="20" t="s">
        <v>22</v>
      </c>
      <c r="B13" s="40">
        <v>7921</v>
      </c>
      <c r="C13" s="9">
        <v>7346</v>
      </c>
      <c r="D13" s="9">
        <v>6091</v>
      </c>
      <c r="E13" s="9">
        <v>7410</v>
      </c>
      <c r="F13" s="9"/>
      <c r="G13" s="9"/>
      <c r="H13" s="9"/>
      <c r="I13" s="9"/>
      <c r="J13" s="9"/>
      <c r="K13" s="9"/>
      <c r="L13" s="9"/>
      <c r="M13" s="9"/>
      <c r="N13" s="7">
        <f t="shared" si="1"/>
        <v>28768</v>
      </c>
    </row>
    <row r="14" spans="1:14" ht="19.5" customHeight="1" outlineLevel="1">
      <c r="A14" s="20" t="s">
        <v>0</v>
      </c>
      <c r="B14" s="4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 t="shared" si="1"/>
        <v>0</v>
      </c>
    </row>
    <row r="15" spans="1:14" ht="19.5" customHeight="1" outlineLevel="1">
      <c r="A15" s="20" t="s">
        <v>1</v>
      </c>
      <c r="B15" s="4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 t="shared" si="1"/>
        <v>0</v>
      </c>
    </row>
    <row r="16" spans="1:14" ht="19.5" customHeight="1">
      <c r="A16" s="22" t="s">
        <v>20</v>
      </c>
      <c r="B16" s="42">
        <f>+B18+B19+B20+B23+B24+B25+B21+B22</f>
        <v>10833062</v>
      </c>
      <c r="C16" s="10">
        <f aca="true" t="shared" si="3" ref="C16:M16">+C18+C19+C20+C23+C24+C25+C21+C22</f>
        <v>9898554</v>
      </c>
      <c r="D16" s="10">
        <f t="shared" si="3"/>
        <v>9037052</v>
      </c>
      <c r="E16" s="10">
        <f t="shared" si="3"/>
        <v>8572721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7">
        <f t="shared" si="1"/>
        <v>38341389</v>
      </c>
    </row>
    <row r="17" spans="1:14" ht="19.5" customHeight="1" outlineLevel="1">
      <c r="A17" s="23" t="s">
        <v>26</v>
      </c>
      <c r="B17" s="43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7">
        <f t="shared" si="1"/>
        <v>0</v>
      </c>
    </row>
    <row r="18" spans="1:14" ht="19.5" customHeight="1" outlineLevel="1">
      <c r="A18" s="20" t="s">
        <v>19</v>
      </c>
      <c r="B18" s="43">
        <v>59090</v>
      </c>
      <c r="C18" s="12">
        <v>62304</v>
      </c>
      <c r="D18" s="12">
        <v>62742</v>
      </c>
      <c r="E18" s="12">
        <v>58145</v>
      </c>
      <c r="F18" s="12"/>
      <c r="G18" s="12"/>
      <c r="H18" s="12"/>
      <c r="I18" s="12"/>
      <c r="J18" s="12"/>
      <c r="K18" s="12"/>
      <c r="L18" s="12"/>
      <c r="M18" s="12"/>
      <c r="N18" s="7">
        <f aca="true" t="shared" si="4" ref="N18:N25">SUM(B18:M18)</f>
        <v>242281</v>
      </c>
    </row>
    <row r="19" spans="1:14" ht="19.5" customHeight="1" outlineLevel="1">
      <c r="A19" s="20" t="s">
        <v>22</v>
      </c>
      <c r="B19" s="43">
        <f>11666+189880</f>
        <v>201546</v>
      </c>
      <c r="C19" s="12">
        <f>19052+173012</f>
        <v>192064</v>
      </c>
      <c r="D19" s="12">
        <f>165917+13545</f>
        <v>179462</v>
      </c>
      <c r="E19" s="12">
        <f>151179+14616</f>
        <v>165795</v>
      </c>
      <c r="F19" s="12"/>
      <c r="G19" s="12"/>
      <c r="H19" s="12"/>
      <c r="I19" s="12"/>
      <c r="J19" s="12"/>
      <c r="K19" s="12"/>
      <c r="L19" s="12"/>
      <c r="M19" s="12"/>
      <c r="N19" s="7">
        <f t="shared" si="1"/>
        <v>738867</v>
      </c>
    </row>
    <row r="20" spans="1:14" ht="19.5" customHeight="1" outlineLevel="1">
      <c r="A20" s="20" t="s">
        <v>0</v>
      </c>
      <c r="B20" s="44">
        <v>3609474</v>
      </c>
      <c r="C20" s="13">
        <v>2993190</v>
      </c>
      <c r="D20" s="13">
        <v>2539520</v>
      </c>
      <c r="E20" s="13">
        <v>2474293</v>
      </c>
      <c r="F20" s="13"/>
      <c r="G20" s="13"/>
      <c r="H20" s="13"/>
      <c r="I20" s="13"/>
      <c r="J20" s="13"/>
      <c r="K20" s="13"/>
      <c r="L20" s="13"/>
      <c r="M20" s="13"/>
      <c r="N20" s="7">
        <f t="shared" si="4"/>
        <v>11616477</v>
      </c>
    </row>
    <row r="21" spans="1:14" ht="19.5" customHeight="1" outlineLevel="1">
      <c r="A21" s="20" t="s">
        <v>23</v>
      </c>
      <c r="B21" s="44">
        <v>137075</v>
      </c>
      <c r="C21" s="13">
        <v>102573</v>
      </c>
      <c r="D21" s="13">
        <v>104285</v>
      </c>
      <c r="E21" s="13">
        <v>101142</v>
      </c>
      <c r="F21" s="13"/>
      <c r="G21" s="13"/>
      <c r="H21" s="13"/>
      <c r="I21" s="13"/>
      <c r="J21" s="13"/>
      <c r="K21" s="13"/>
      <c r="L21" s="13"/>
      <c r="M21" s="13"/>
      <c r="N21" s="7">
        <f t="shared" si="4"/>
        <v>445075</v>
      </c>
    </row>
    <row r="22" spans="1:14" ht="19.5" customHeight="1" outlineLevel="1">
      <c r="A22" s="20" t="s">
        <v>2</v>
      </c>
      <c r="B22" s="44">
        <v>21299</v>
      </c>
      <c r="C22" s="13">
        <v>17921</v>
      </c>
      <c r="D22" s="13">
        <v>19838</v>
      </c>
      <c r="E22" s="13">
        <v>21070</v>
      </c>
      <c r="F22" s="13"/>
      <c r="G22" s="13"/>
      <c r="H22" s="13"/>
      <c r="I22" s="13"/>
      <c r="J22" s="13"/>
      <c r="K22" s="13"/>
      <c r="L22" s="13"/>
      <c r="M22" s="13"/>
      <c r="N22" s="7">
        <f t="shared" si="4"/>
        <v>80128</v>
      </c>
    </row>
    <row r="23" spans="1:14" ht="19.5" customHeight="1" outlineLevel="1">
      <c r="A23" s="20" t="s">
        <v>1</v>
      </c>
      <c r="B23" s="44">
        <v>1827676</v>
      </c>
      <c r="C23" s="13">
        <v>1793418</v>
      </c>
      <c r="D23" s="13">
        <v>1635352</v>
      </c>
      <c r="E23" s="13">
        <v>1497544</v>
      </c>
      <c r="F23" s="13"/>
      <c r="G23" s="13"/>
      <c r="H23" s="13"/>
      <c r="I23" s="13"/>
      <c r="J23" s="13"/>
      <c r="K23" s="13"/>
      <c r="L23" s="13"/>
      <c r="M23" s="13"/>
      <c r="N23" s="7">
        <f t="shared" si="4"/>
        <v>6753990</v>
      </c>
    </row>
    <row r="24" spans="1:14" ht="19.5" customHeight="1" outlineLevel="1">
      <c r="A24" s="20" t="s">
        <v>23</v>
      </c>
      <c r="B24" s="44">
        <f>247855+5532</f>
        <v>253387</v>
      </c>
      <c r="C24" s="13">
        <f>223450+4267</f>
        <v>227717</v>
      </c>
      <c r="D24" s="13">
        <f>373064+7812</f>
        <v>380876</v>
      </c>
      <c r="E24" s="13">
        <f>218021+4553</f>
        <v>222574</v>
      </c>
      <c r="F24" s="13"/>
      <c r="G24" s="13"/>
      <c r="H24" s="13"/>
      <c r="I24" s="13"/>
      <c r="J24" s="13"/>
      <c r="K24" s="13"/>
      <c r="L24" s="13"/>
      <c r="M24" s="13"/>
      <c r="N24" s="7">
        <f t="shared" si="4"/>
        <v>1084554</v>
      </c>
    </row>
    <row r="25" spans="1:14" ht="19.5" customHeight="1" outlineLevel="1">
      <c r="A25" s="20" t="s">
        <v>2</v>
      </c>
      <c r="B25" s="44">
        <f>4562487+161028</f>
        <v>4723515</v>
      </c>
      <c r="C25" s="13">
        <f>4322978+186389</f>
        <v>4509367</v>
      </c>
      <c r="D25" s="13">
        <f>3885072+229905</f>
        <v>4114977</v>
      </c>
      <c r="E25" s="13">
        <f>3866165+165993</f>
        <v>4032158</v>
      </c>
      <c r="F25" s="13"/>
      <c r="G25" s="13"/>
      <c r="H25" s="13"/>
      <c r="I25" s="13"/>
      <c r="J25" s="13"/>
      <c r="K25" s="13"/>
      <c r="L25" s="13"/>
      <c r="M25" s="13"/>
      <c r="N25" s="7">
        <f t="shared" si="4"/>
        <v>17380017</v>
      </c>
    </row>
    <row r="26" spans="1:18" ht="19.5" customHeight="1">
      <c r="A26" s="22" t="s">
        <v>28</v>
      </c>
      <c r="B26" s="42">
        <f>B7-B11-B16</f>
        <v>1096028</v>
      </c>
      <c r="C26" s="10">
        <f>C7-C11-C16</f>
        <v>1012292</v>
      </c>
      <c r="D26" s="10">
        <f aca="true" t="shared" si="5" ref="D26:N26">D7-D11-D16</f>
        <v>1297852</v>
      </c>
      <c r="E26" s="10">
        <f t="shared" si="5"/>
        <v>864567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>I7-I11-I16</f>
        <v>0</v>
      </c>
      <c r="J26" s="10">
        <f>J7-J11-J16</f>
        <v>0</v>
      </c>
      <c r="K26" s="10">
        <f t="shared" si="5"/>
        <v>0</v>
      </c>
      <c r="L26" s="10">
        <f>L7-L11-L16</f>
        <v>0</v>
      </c>
      <c r="M26" s="10">
        <f>M7-M11-M16</f>
        <v>0</v>
      </c>
      <c r="N26" s="10">
        <f t="shared" si="5"/>
        <v>4270739</v>
      </c>
      <c r="O26" s="30"/>
      <c r="Q26" s="31"/>
      <c r="R26" s="31"/>
    </row>
    <row r="27" spans="1:18" ht="19.5" customHeight="1" outlineLevel="1">
      <c r="A27" s="34" t="s">
        <v>30</v>
      </c>
      <c r="B27" s="43">
        <v>51274</v>
      </c>
      <c r="C27" s="12">
        <v>46793</v>
      </c>
      <c r="D27" s="12">
        <v>44431</v>
      </c>
      <c r="E27" s="12">
        <v>40243</v>
      </c>
      <c r="F27" s="12"/>
      <c r="G27" s="12"/>
      <c r="H27" s="12"/>
      <c r="I27" s="12"/>
      <c r="J27" s="12"/>
      <c r="K27" s="12"/>
      <c r="L27" s="12"/>
      <c r="M27" s="12"/>
      <c r="N27" s="35">
        <f>SUM(B27:M27)</f>
        <v>182741</v>
      </c>
      <c r="O27" s="30"/>
      <c r="Q27" s="31"/>
      <c r="R27" s="31"/>
    </row>
    <row r="28" spans="1:18" ht="19.5" customHeight="1" outlineLevel="1">
      <c r="A28" s="34" t="s">
        <v>31</v>
      </c>
      <c r="B28" s="43">
        <v>484231</v>
      </c>
      <c r="C28" s="12">
        <v>440854</v>
      </c>
      <c r="D28" s="12">
        <v>427037</v>
      </c>
      <c r="E28" s="12">
        <v>273819</v>
      </c>
      <c r="F28" s="12"/>
      <c r="G28" s="12"/>
      <c r="H28" s="12"/>
      <c r="I28" s="12"/>
      <c r="J28" s="12"/>
      <c r="K28" s="12"/>
      <c r="L28" s="12"/>
      <c r="M28" s="12"/>
      <c r="N28" s="35">
        <f>SUM(B28:M28)</f>
        <v>1625941</v>
      </c>
      <c r="O28" s="30"/>
      <c r="Q28" s="31"/>
      <c r="R28" s="31"/>
    </row>
    <row r="29" spans="1:18" ht="19.5" customHeight="1" outlineLevel="1">
      <c r="A29" s="34" t="s">
        <v>32</v>
      </c>
      <c r="B29" s="43">
        <v>560523</v>
      </c>
      <c r="C29" s="12">
        <v>524645</v>
      </c>
      <c r="D29" s="12">
        <v>826384</v>
      </c>
      <c r="E29" s="12">
        <v>550505</v>
      </c>
      <c r="F29" s="12"/>
      <c r="G29" s="12"/>
      <c r="H29" s="12"/>
      <c r="I29" s="12"/>
      <c r="J29" s="12"/>
      <c r="K29" s="12"/>
      <c r="L29" s="12"/>
      <c r="M29" s="12"/>
      <c r="N29" s="35">
        <f>SUM(B29:M29)</f>
        <v>2462057</v>
      </c>
      <c r="O29" s="30"/>
      <c r="Q29" s="31"/>
      <c r="R29" s="31"/>
    </row>
    <row r="30" spans="1:18" ht="19.5" customHeight="1" outlineLevel="1">
      <c r="A30" s="23" t="s">
        <v>5</v>
      </c>
      <c r="B30" s="36">
        <v>1096028</v>
      </c>
      <c r="C30" s="14">
        <v>1012292</v>
      </c>
      <c r="D30" s="14">
        <v>1297852</v>
      </c>
      <c r="E30" s="14">
        <v>864567</v>
      </c>
      <c r="F30" s="14">
        <v>932400</v>
      </c>
      <c r="G30" s="36">
        <v>863231</v>
      </c>
      <c r="H30" s="36">
        <v>754500</v>
      </c>
      <c r="I30" s="14">
        <v>890500</v>
      </c>
      <c r="J30" s="36">
        <v>1035900</v>
      </c>
      <c r="K30" s="14">
        <v>1195100</v>
      </c>
      <c r="L30" s="14">
        <v>1394100</v>
      </c>
      <c r="M30" s="14">
        <v>1612697</v>
      </c>
      <c r="N30" s="8">
        <f>SUM(B30:M30)</f>
        <v>12949167</v>
      </c>
      <c r="Q30" s="32"/>
      <c r="R30" s="31"/>
    </row>
    <row r="31" spans="1:18" ht="19.5" customHeight="1" outlineLevel="1">
      <c r="A31" s="24" t="s">
        <v>27</v>
      </c>
      <c r="B31" s="45">
        <f>B30/B7*100</f>
        <v>9.073156832380276</v>
      </c>
      <c r="C31" s="27">
        <f aca="true" t="shared" si="6" ref="C31:M31">C30/C7*100</f>
        <v>9.182309052859514</v>
      </c>
      <c r="D31" s="27">
        <f t="shared" si="6"/>
        <v>12.454969144525306</v>
      </c>
      <c r="E31" s="27">
        <f t="shared" si="6"/>
        <v>9.079497468544526</v>
      </c>
      <c r="F31" s="27" t="e">
        <f>F30/F7*100</f>
        <v>#DIV/0!</v>
      </c>
      <c r="G31" s="27" t="e">
        <f t="shared" si="6"/>
        <v>#DIV/0!</v>
      </c>
      <c r="H31" s="27" t="e">
        <f t="shared" si="6"/>
        <v>#DIV/0!</v>
      </c>
      <c r="I31" s="27" t="e">
        <f t="shared" si="6"/>
        <v>#DIV/0!</v>
      </c>
      <c r="J31" s="27" t="e">
        <f t="shared" si="6"/>
        <v>#DIV/0!</v>
      </c>
      <c r="K31" s="27" t="e">
        <f t="shared" si="6"/>
        <v>#DIV/0!</v>
      </c>
      <c r="L31" s="27" t="e">
        <f t="shared" si="6"/>
        <v>#DIV/0!</v>
      </c>
      <c r="M31" s="27" t="e">
        <f t="shared" si="6"/>
        <v>#DIV/0!</v>
      </c>
      <c r="N31" s="28"/>
      <c r="P31" s="33"/>
      <c r="Q31" s="31"/>
      <c r="R31" s="31"/>
    </row>
    <row r="32" spans="1:18" ht="19.5" customHeight="1" outlineLevel="1">
      <c r="A32" s="23" t="s">
        <v>6</v>
      </c>
      <c r="B32" s="36">
        <f>IF(B26&gt;B30,B26-B30,0)</f>
        <v>0</v>
      </c>
      <c r="C32" s="14">
        <f aca="true" t="shared" si="7" ref="C32:L32">IF(C26&gt;C30,C26-C30,0)</f>
        <v>0</v>
      </c>
      <c r="D32" s="14">
        <f t="shared" si="7"/>
        <v>0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>IF(I26&gt;I30,I26-I30,0)</f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>IF(M26&gt;M30,M26-M30,0)</f>
        <v>0</v>
      </c>
      <c r="N32" s="8">
        <f>SUM(B32:M32)</f>
        <v>0</v>
      </c>
      <c r="R32" s="30"/>
    </row>
    <row r="33" spans="1:16" ht="19.5" customHeight="1" outlineLevel="1">
      <c r="A33" s="24" t="s">
        <v>27</v>
      </c>
      <c r="B33" s="45">
        <f>B32/B7*100</f>
        <v>0</v>
      </c>
      <c r="C33" s="27">
        <f aca="true" t="shared" si="8" ref="C33:M33">C32/C7*100</f>
        <v>0</v>
      </c>
      <c r="D33" s="27">
        <f t="shared" si="8"/>
        <v>0</v>
      </c>
      <c r="E33" s="27">
        <f t="shared" si="8"/>
        <v>0</v>
      </c>
      <c r="F33" s="27" t="e">
        <f t="shared" si="8"/>
        <v>#DIV/0!</v>
      </c>
      <c r="G33" s="27" t="e">
        <f t="shared" si="8"/>
        <v>#DIV/0!</v>
      </c>
      <c r="H33" s="27" t="e">
        <f t="shared" si="8"/>
        <v>#DIV/0!</v>
      </c>
      <c r="I33" s="27" t="e">
        <f t="shared" si="8"/>
        <v>#DIV/0!</v>
      </c>
      <c r="J33" s="27" t="e">
        <f t="shared" si="8"/>
        <v>#DIV/0!</v>
      </c>
      <c r="K33" s="27" t="e">
        <f t="shared" si="8"/>
        <v>#DIV/0!</v>
      </c>
      <c r="L33" s="27" t="e">
        <f t="shared" si="8"/>
        <v>#DIV/0!</v>
      </c>
      <c r="M33" s="27" t="e">
        <f t="shared" si="8"/>
        <v>#DIV/0!</v>
      </c>
      <c r="N33" s="28"/>
      <c r="O33" s="18"/>
      <c r="P33" s="18"/>
    </row>
    <row r="34" spans="1:14" ht="21" customHeight="1">
      <c r="A34" s="23" t="s">
        <v>3</v>
      </c>
      <c r="B34" s="46">
        <f aca="true" t="shared" si="9" ref="B34:M34">+IF(B7=0,"-",B26/B7)</f>
        <v>0.09073156832380276</v>
      </c>
      <c r="C34" s="15">
        <f>+IF(C7=0,"-",C26/C7)</f>
        <v>0.09182309052859514</v>
      </c>
      <c r="D34" s="15">
        <f t="shared" si="9"/>
        <v>0.12454969144525306</v>
      </c>
      <c r="E34" s="15">
        <f t="shared" si="9"/>
        <v>0.09079497468544526</v>
      </c>
      <c r="F34" s="15" t="str">
        <f t="shared" si="9"/>
        <v>-</v>
      </c>
      <c r="G34" s="15" t="str">
        <f t="shared" si="9"/>
        <v>-</v>
      </c>
      <c r="H34" s="15" t="str">
        <f t="shared" si="9"/>
        <v>-</v>
      </c>
      <c r="I34" s="15" t="str">
        <f t="shared" si="9"/>
        <v>-</v>
      </c>
      <c r="J34" s="15" t="str">
        <f t="shared" si="9"/>
        <v>-</v>
      </c>
      <c r="K34" s="15" t="str">
        <f>+IF(K7=0,"-",K26/K7)</f>
        <v>-</v>
      </c>
      <c r="L34" s="15" t="str">
        <f>+IF(L7=0,"-",L26/L7)</f>
        <v>-</v>
      </c>
      <c r="M34" s="15" t="str">
        <f t="shared" si="9"/>
        <v>-</v>
      </c>
      <c r="N34" s="16">
        <f>+IF(N7=0,"-",N26/N7)</f>
        <v>0.0992114979935217</v>
      </c>
    </row>
    <row r="37" spans="2:14" ht="15">
      <c r="B37" s="48"/>
      <c r="N37" s="30"/>
    </row>
    <row r="38" ht="15">
      <c r="N38" s="30"/>
    </row>
    <row r="39" ht="15">
      <c r="A39" s="17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2021-10-19T07:27:26Z</cp:lastPrinted>
  <dcterms:created xsi:type="dcterms:W3CDTF">2009-03-31T06:53:37Z</dcterms:created>
  <dcterms:modified xsi:type="dcterms:W3CDTF">2024-05-14T12:21:48Z</dcterms:modified>
  <cp:category/>
  <cp:version/>
  <cp:contentType/>
  <cp:contentStatus/>
</cp:coreProperties>
</file>