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na.mures.global\domainusers$\raparcevilka\Desktop\"/>
    </mc:Choice>
  </mc:AlternateContent>
  <bookViews>
    <workbookView xWindow="0" yWindow="0" windowWidth="28800" windowHeight="12885"/>
  </bookViews>
  <sheets>
    <sheet name="Свод" sheetId="11" r:id="rId1"/>
  </sheets>
  <definedNames>
    <definedName name="_xlnm.Print_Area" localSheetId="0">Свод!$A$1:$M$73</definedName>
  </definedNames>
  <calcPr calcId="162913"/>
</workbook>
</file>

<file path=xl/calcChain.xml><?xml version="1.0" encoding="utf-8"?>
<calcChain xmlns="http://schemas.openxmlformats.org/spreadsheetml/2006/main">
  <c r="G66" i="11" l="1"/>
  <c r="H66" i="11"/>
  <c r="I66" i="11"/>
  <c r="I67" i="11" s="1"/>
  <c r="G67" i="11"/>
  <c r="H67" i="11"/>
  <c r="G68" i="11"/>
  <c r="G69" i="11" s="1"/>
  <c r="H68" i="11"/>
  <c r="H69" i="11" s="1"/>
  <c r="I68" i="11"/>
  <c r="I69" i="11" s="1"/>
  <c r="J36" i="11" l="1"/>
  <c r="K36" i="11" s="1"/>
  <c r="N44" i="11" l="1"/>
  <c r="N41" i="11"/>
  <c r="N42" i="11"/>
  <c r="N43" i="11"/>
  <c r="N45" i="11"/>
  <c r="N46" i="11"/>
  <c r="N47" i="11"/>
  <c r="N48" i="11"/>
  <c r="N49" i="11"/>
  <c r="N50" i="11"/>
  <c r="N40" i="11"/>
  <c r="N53" i="11"/>
  <c r="N52" i="11"/>
  <c r="N55" i="11"/>
  <c r="N57" i="11"/>
  <c r="N64" i="11" l="1"/>
  <c r="N62" i="11"/>
  <c r="N71" i="11" s="1"/>
  <c r="J64" i="11"/>
  <c r="K64" i="11" s="1"/>
  <c r="J62" i="11"/>
  <c r="K62" i="11" s="1"/>
  <c r="R12" i="11" l="1"/>
  <c r="R10" i="11"/>
  <c r="R13" i="11" l="1"/>
  <c r="J23" i="11" l="1"/>
  <c r="K23" i="11" s="1"/>
  <c r="J17" i="11" l="1"/>
  <c r="K17" i="11" s="1"/>
  <c r="J60" i="11"/>
  <c r="K60" i="11" s="1"/>
  <c r="J59" i="11"/>
  <c r="K59" i="11" s="1"/>
  <c r="J57" i="11"/>
  <c r="K57" i="11" s="1"/>
  <c r="J55" i="11"/>
  <c r="K55" i="11" s="1"/>
  <c r="J53" i="11"/>
  <c r="K53" i="11" s="1"/>
  <c r="J52" i="11"/>
  <c r="K52" i="11" s="1"/>
  <c r="J50" i="11"/>
  <c r="K50" i="11" s="1"/>
  <c r="J49" i="11"/>
  <c r="K49" i="11" s="1"/>
  <c r="J48" i="11"/>
  <c r="K48" i="11" s="1"/>
  <c r="J47" i="11"/>
  <c r="K47" i="11" s="1"/>
  <c r="J46" i="11"/>
  <c r="K46" i="11" s="1"/>
  <c r="J45" i="11"/>
  <c r="K45" i="11" s="1"/>
  <c r="J44" i="11"/>
  <c r="K44" i="11" s="1"/>
  <c r="J43" i="11"/>
  <c r="K43" i="11" s="1"/>
  <c r="J42" i="11"/>
  <c r="K42" i="11" s="1"/>
  <c r="J41" i="11"/>
  <c r="K41" i="11" s="1"/>
  <c r="J40" i="11"/>
  <c r="K40" i="11" s="1"/>
  <c r="J34" i="11"/>
  <c r="K34" i="11" s="1"/>
  <c r="J33" i="11"/>
  <c r="K33" i="11" s="1"/>
  <c r="J32" i="11"/>
  <c r="K32" i="11" s="1"/>
  <c r="J31" i="11"/>
  <c r="K31" i="11" s="1"/>
  <c r="J30" i="11"/>
  <c r="K30" i="11" s="1"/>
  <c r="J29" i="11"/>
  <c r="K29" i="11" s="1"/>
  <c r="J28" i="11"/>
  <c r="K28" i="11" s="1"/>
  <c r="J27" i="11"/>
  <c r="K27" i="11" s="1"/>
  <c r="J26" i="11"/>
  <c r="K26" i="11" s="1"/>
  <c r="J24" i="11"/>
  <c r="K24" i="11" s="1"/>
  <c r="J21" i="11"/>
  <c r="K21" i="11" s="1"/>
  <c r="J20" i="11"/>
  <c r="K20" i="11" s="1"/>
  <c r="J19" i="11"/>
  <c r="K19" i="11" s="1"/>
  <c r="J16" i="11"/>
  <c r="K16" i="11" s="1"/>
  <c r="J15" i="11"/>
  <c r="K15" i="11" s="1"/>
  <c r="J14" i="11"/>
  <c r="K14" i="11" s="1"/>
  <c r="J13" i="11"/>
  <c r="K13" i="11" s="1"/>
  <c r="J12" i="11"/>
  <c r="K12" i="11" s="1"/>
  <c r="J11" i="11"/>
  <c r="K11" i="11" s="1"/>
  <c r="J9" i="11"/>
  <c r="J8" i="11"/>
  <c r="K8" i="11" s="1"/>
  <c r="J7" i="11"/>
  <c r="K7" i="11" s="1"/>
  <c r="J6" i="11"/>
  <c r="K9" i="11" l="1"/>
  <c r="J66" i="11"/>
  <c r="K66" i="11" s="1"/>
  <c r="J68" i="11"/>
  <c r="K6" i="11"/>
  <c r="J67" i="11" l="1"/>
  <c r="K67" i="11" s="1"/>
  <c r="K68" i="11"/>
  <c r="J69" i="11"/>
  <c r="K69" i="11" s="1"/>
</calcChain>
</file>

<file path=xl/sharedStrings.xml><?xml version="1.0" encoding="utf-8"?>
<sst xmlns="http://schemas.openxmlformats.org/spreadsheetml/2006/main" count="288" uniqueCount="154">
  <si>
    <t>мазут М-100</t>
  </si>
  <si>
    <t>Котельная № 21</t>
  </si>
  <si>
    <t>Котельная № 10</t>
  </si>
  <si>
    <t>уголь</t>
  </si>
  <si>
    <t>мазут Ф-5</t>
  </si>
  <si>
    <t>"Северная"</t>
  </si>
  <si>
    <t>Роста</t>
  </si>
  <si>
    <t>Абрам-мыс</t>
  </si>
  <si>
    <t>г. Кола</t>
  </si>
  <si>
    <t>п. Мурмаши</t>
  </si>
  <si>
    <t>п. Молочный</t>
  </si>
  <si>
    <t xml:space="preserve">п. Молочный, территория птицефабрики «Мурманская» </t>
  </si>
  <si>
    <t>п. Кильдинстрой</t>
  </si>
  <si>
    <t>п. Кильдинстрой,                  ул. Железнодорожный тупик,14</t>
  </si>
  <si>
    <t>п. Шонгуй</t>
  </si>
  <si>
    <t>п. Верхнетуломский</t>
  </si>
  <si>
    <t xml:space="preserve">п. Верхнетуломский,             ул. Подунская ,19 </t>
  </si>
  <si>
    <t>п. Ревда</t>
  </si>
  <si>
    <t>п. Ревда, ул. Умбозерская , 6</t>
  </si>
  <si>
    <t>с. Ловозеро</t>
  </si>
  <si>
    <t>с. Ловозеро,                           ул. Вокуева , 10</t>
  </si>
  <si>
    <t>п. Высокий</t>
  </si>
  <si>
    <t>Оленегорск-8, ул Окружная дорога, 2</t>
  </si>
  <si>
    <t>п. Гаджиево</t>
  </si>
  <si>
    <t>п. Гаджиево,                           ТЦ-640</t>
  </si>
  <si>
    <t>Котельная № 1</t>
  </si>
  <si>
    <t>г.Кандалакша, ул.Заводская, д.3</t>
  </si>
  <si>
    <t>г.Кандалакша, ул.Путепроводная, д.1</t>
  </si>
  <si>
    <t>г.Кандалакша,                         ул.3-я Линия, д.2</t>
  </si>
  <si>
    <t>Котельная № 17             п. Нивский</t>
  </si>
  <si>
    <t>н.п.Нивский,                               ул.Букина, д.9</t>
  </si>
  <si>
    <t>Котельная № 6              п. Зеленоборский</t>
  </si>
  <si>
    <t>п.Зеленоборский,                         ул.Южная, д.7а</t>
  </si>
  <si>
    <t>Котельная № 22              п. Зеленоборский</t>
  </si>
  <si>
    <t>п.Зеленоборский,                         ул.Заводская, д.1б</t>
  </si>
  <si>
    <t>* Котельная №8-8а, расположенная по адресу г.Кандалакша ул. Партизанская, д. 4, выведена из эксплуатации. Тепловая нагрузка потребителей переведена на котельную № 1.</t>
  </si>
  <si>
    <t>345 ТЦ</t>
  </si>
  <si>
    <t>46 ТЦ</t>
  </si>
  <si>
    <t>452 ТЦ</t>
  </si>
  <si>
    <t>Североморск-3 Мурманской обл., ул. Апакидзе, д.3.</t>
  </si>
  <si>
    <t>Котельная пос.     Щук-Озеро</t>
  </si>
  <si>
    <t>п. Щук-Озеро, ул. Агеева.</t>
  </si>
  <si>
    <t>269 ТЦ</t>
  </si>
  <si>
    <t>п. Сафоново-1 Мурманской обл., ул. Панина,11</t>
  </si>
  <si>
    <t>Котельная ул. Кортик</t>
  </si>
  <si>
    <t>г. Североморск Мурманской обл., ул. Кортик</t>
  </si>
  <si>
    <t>Котельная ул. Восточная</t>
  </si>
  <si>
    <t>г. Североморск Мурманской обл., ул. Восточная, д. 11а</t>
  </si>
  <si>
    <r>
      <t>Котельная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п. Росляково</t>
    </r>
  </si>
  <si>
    <t>котельная ул. Молодежная</t>
  </si>
  <si>
    <t>п. Росляково Мурманской обл., ул. Молодежная, д.13</t>
  </si>
  <si>
    <t>п. Щук-Озеро  Мурманской обл., ул. Приозерная, д.1</t>
  </si>
  <si>
    <t>дизельное топливо</t>
  </si>
  <si>
    <t xml:space="preserve"> Снежногорск котельная №2</t>
  </si>
  <si>
    <t xml:space="preserve"> Оленья Губа</t>
  </si>
  <si>
    <t xml:space="preserve"> Полярный  ТЦ-302</t>
  </si>
  <si>
    <t>г. Полярный ул.Гандюхина, д 11</t>
  </si>
  <si>
    <t>Никель                  МУП "Энергоцех"</t>
  </si>
  <si>
    <t>п. Никель            ул.Советская, д14 а</t>
  </si>
  <si>
    <t>Итого в Мвт</t>
  </si>
  <si>
    <t>Итого в Гкал</t>
  </si>
  <si>
    <t xml:space="preserve">33 ТЦ </t>
  </si>
  <si>
    <t>г. Североморск Мурманской обл., ул. Комсомольская</t>
  </si>
  <si>
    <t>п. Росляково Мурманской обл., ул. Заводская</t>
  </si>
  <si>
    <t>МО Мурманск</t>
  </si>
  <si>
    <t>МО Кола</t>
  </si>
  <si>
    <t>МО Мурмаши</t>
  </si>
  <si>
    <t>МО Молочный</t>
  </si>
  <si>
    <t>МО Кильдинстрой</t>
  </si>
  <si>
    <t>МО Верхнетуломский</t>
  </si>
  <si>
    <t>МО Ревда</t>
  </si>
  <si>
    <t>МО Ловозеро</t>
  </si>
  <si>
    <t>МО Оленегорск</t>
  </si>
  <si>
    <t>МО Александровск</t>
  </si>
  <si>
    <t>МО Кандалакша</t>
  </si>
  <si>
    <t>МО Зеленоборский</t>
  </si>
  <si>
    <t>МО Североморск</t>
  </si>
  <si>
    <t>МО Никель</t>
  </si>
  <si>
    <t xml:space="preserve">г. Мурманск </t>
  </si>
  <si>
    <t>Белое море</t>
  </si>
  <si>
    <t>Териберка</t>
  </si>
  <si>
    <t>г. Кандалакша Кандалакшское шоссе</t>
  </si>
  <si>
    <t>Кандалакшский район               п. Белое море                 территория нефтебазы</t>
  </si>
  <si>
    <t>Перинатальный центр</t>
  </si>
  <si>
    <t>Котельная п. Енский</t>
  </si>
  <si>
    <t>Ковдорский район п. Енский</t>
  </si>
  <si>
    <t>МО Ковдор</t>
  </si>
  <si>
    <t>Количество котлов</t>
  </si>
  <si>
    <t>Общая протяжённость тепловых сетей в 2-х трубном исчислении по длине теплотрассы, м</t>
  </si>
  <si>
    <t>Териберка-2</t>
  </si>
  <si>
    <t>№              п/п</t>
  </si>
  <si>
    <t>МО Териберка</t>
  </si>
  <si>
    <t>Кольский район                           п. Териберка Комсомольска 27а</t>
  </si>
  <si>
    <t>Кольский район                           п. Териберка Кооперативная 7а</t>
  </si>
  <si>
    <t>МО Пушной</t>
  </si>
  <si>
    <t>Уголь</t>
  </si>
  <si>
    <t>ж/д ст. Лопарская</t>
  </si>
  <si>
    <t xml:space="preserve">г. Снежногорск </t>
  </si>
  <si>
    <t>п. Оленья Губа ул.Дьяченко, д. 24</t>
  </si>
  <si>
    <t>п. Ура-Губа</t>
  </si>
  <si>
    <t>МО Ура Губа</t>
  </si>
  <si>
    <t>Кольский район                          ж/д ст. Лопарская                      ул. ОПХ "Восход"</t>
  </si>
  <si>
    <t>Мурманская обл. ЗАТО Заозёрск</t>
  </si>
  <si>
    <t>п. Видяево</t>
  </si>
  <si>
    <t>п. Заозёрск</t>
  </si>
  <si>
    <t>Мурманская обл.Кольский район ЗАТО Видяево</t>
  </si>
  <si>
    <t>МО Видяево</t>
  </si>
  <si>
    <t>МО Заозёрск</t>
  </si>
  <si>
    <t>С учётом котельной Заозёрск</t>
  </si>
  <si>
    <t>Котельная ул. Приозерная</t>
  </si>
  <si>
    <t>Наименование котельной</t>
  </si>
  <si>
    <t>Адрес</t>
  </si>
  <si>
    <t>Вид                  топлива</t>
  </si>
  <si>
    <t xml:space="preserve">Располагаемая мощность котельной Гкал/час </t>
  </si>
  <si>
    <t xml:space="preserve">Установленная мощность котельной Гкал/час </t>
  </si>
  <si>
    <t>Подключённая нагрузка                  Гкал/час</t>
  </si>
  <si>
    <t>Остаток свободной мощности от распологаемой нагрузки</t>
  </si>
  <si>
    <t xml:space="preserve">Остаток свободной мощности от располагаемой нагрузки в процентах </t>
  </si>
  <si>
    <r>
      <t xml:space="preserve">Мурманская обл. ЗАТО Заозёрск </t>
    </r>
    <r>
      <rPr>
        <b/>
        <sz val="11"/>
        <color indexed="8"/>
        <rFont val="Times New Roman"/>
        <family val="1"/>
        <charset val="204"/>
      </rPr>
      <t>(на техническом обслуживании)</t>
    </r>
  </si>
  <si>
    <t>21 Муниципальных образований</t>
  </si>
  <si>
    <t>22   Муниципальное образований</t>
  </si>
  <si>
    <t>котлы</t>
  </si>
  <si>
    <t>г. Североморск, Мурманской обл., Верхняя Ваенга</t>
  </si>
  <si>
    <t>г. Североморск, Мурманской обл., ул. Сгибнева, д.2.</t>
  </si>
  <si>
    <t>г. Мурманск, 
ул. Промышленная, д.15</t>
  </si>
  <si>
    <t xml:space="preserve">г. Мурманск, 
ул. Лобова, д.75 </t>
  </si>
  <si>
    <t>г. Мурманск, Первомайский АО, ул. Судоремонтная, д.15</t>
  </si>
  <si>
    <t>г. Мурманск, Ленинский АО, ул. Лобова, д.8</t>
  </si>
  <si>
    <t>п. Мурмаши, 
ул. Тягунова, д.4а</t>
  </si>
  <si>
    <t xml:space="preserve"> г. Кола, 
ул. Каменный остров, д.3</t>
  </si>
  <si>
    <t>п. Шонгуй, Мурманская обл., ул. Набережная, д.1</t>
  </si>
  <si>
    <t>Нива-3 участок №5</t>
  </si>
  <si>
    <t>Тип котельной</t>
  </si>
  <si>
    <t>производственно-отопительная</t>
  </si>
  <si>
    <t>отопительная</t>
  </si>
  <si>
    <t>Котельная Лейпи</t>
  </si>
  <si>
    <t>н.п. Лейпи</t>
  </si>
  <si>
    <t>Лейпи</t>
  </si>
  <si>
    <t>Тип системы</t>
  </si>
  <si>
    <t>открытая</t>
  </si>
  <si>
    <t>закрытая</t>
  </si>
  <si>
    <t>закрытая, открытая</t>
  </si>
  <si>
    <t>9 открытых</t>
  </si>
  <si>
    <t>35 закрытых</t>
  </si>
  <si>
    <t>Котельные АО "МЭС" по состоянию на 28.12.2018 г.</t>
  </si>
  <si>
    <t>Мурманская область Ковдорский район</t>
  </si>
  <si>
    <t>Мурманская область Кандалакшский район</t>
  </si>
  <si>
    <t>Мурманская область ЗАТО Александровск</t>
  </si>
  <si>
    <t>Мурманская область Печенгский район п. Никель МУП "Энергоцех"</t>
  </si>
  <si>
    <t>Мурманская область ЗАТО Видяево</t>
  </si>
  <si>
    <t>Муниципальное образование</t>
  </si>
  <si>
    <t>Мурманская область Кольский район</t>
  </si>
  <si>
    <t>Мурманская область Ловозерский район</t>
  </si>
  <si>
    <t>Мурманская область ЗАТО Североморск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</si>
</sst>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/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8" xfId="0" applyFont="1" applyBorder="1"/>
    <xf numFmtId="0" fontId="7" fillId="0" borderId="7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0" fillId="0" borderId="0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3"/>
  <sheetViews>
    <sheetView tabSelected="1" zoomScaleNormal="100" zoomScaleSheetLayoutView="100" workbookViewId="0">
      <pane ySplit="4" topLeftCell="A5" activePane="bottomLeft" state="frozen"/>
      <selection pane="bottomLeft" activeCell="H59" sqref="H59"/>
    </sheetView>
  </sheetViews>
  <sheetFormatPr defaultRowHeight="15" x14ac:dyDescent="0.25"/>
  <cols>
    <col min="1" max="1" width="6.85546875" customWidth="1"/>
    <col min="2" max="2" width="21.28515625" customWidth="1"/>
    <col min="3" max="3" width="27.5703125" customWidth="1"/>
    <col min="4" max="6" width="18.140625" customWidth="1"/>
    <col min="7" max="7" width="19" customWidth="1"/>
    <col min="8" max="8" width="18" customWidth="1"/>
    <col min="9" max="9" width="17.7109375" customWidth="1"/>
    <col min="10" max="10" width="21.140625" customWidth="1"/>
    <col min="11" max="11" width="22" hidden="1" customWidth="1"/>
    <col min="13" max="13" width="13.5703125" customWidth="1"/>
    <col min="14" max="14" width="9.28515625" style="19" hidden="1" customWidth="1"/>
    <col min="15" max="17" width="0" hidden="1" customWidth="1"/>
    <col min="18" max="18" width="23.140625" hidden="1" customWidth="1"/>
  </cols>
  <sheetData>
    <row r="2" spans="1:18" ht="24.75" customHeight="1" x14ac:dyDescent="0.25">
      <c r="A2" s="68" t="s">
        <v>144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0"/>
    </row>
    <row r="3" spans="1:18" x14ac:dyDescent="0.25">
      <c r="N3" s="19" t="s">
        <v>121</v>
      </c>
    </row>
    <row r="4" spans="1:18" ht="81.75" customHeight="1" x14ac:dyDescent="0.25">
      <c r="A4" s="12" t="s">
        <v>90</v>
      </c>
      <c r="B4" s="13" t="s">
        <v>110</v>
      </c>
      <c r="C4" s="13" t="s">
        <v>111</v>
      </c>
      <c r="D4" s="13" t="s">
        <v>112</v>
      </c>
      <c r="E4" s="13" t="s">
        <v>132</v>
      </c>
      <c r="F4" s="13" t="s">
        <v>138</v>
      </c>
      <c r="G4" s="13" t="s">
        <v>113</v>
      </c>
      <c r="H4" s="13" t="s">
        <v>114</v>
      </c>
      <c r="I4" s="14" t="s">
        <v>115</v>
      </c>
      <c r="J4" s="14" t="s">
        <v>116</v>
      </c>
      <c r="K4" s="14" t="s">
        <v>117</v>
      </c>
      <c r="L4" s="69" t="s">
        <v>150</v>
      </c>
      <c r="M4" s="70"/>
      <c r="N4" s="21"/>
    </row>
    <row r="5" spans="1:18" ht="18" customHeight="1" x14ac:dyDescent="0.25">
      <c r="A5" s="69" t="s">
        <v>78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0"/>
      <c r="N5" s="21"/>
    </row>
    <row r="6" spans="1:18" s="19" customFormat="1" ht="30" customHeight="1" x14ac:dyDescent="0.25">
      <c r="A6" s="36">
        <v>1</v>
      </c>
      <c r="B6" s="37" t="s">
        <v>5</v>
      </c>
      <c r="C6" s="31" t="s">
        <v>124</v>
      </c>
      <c r="D6" s="38" t="s">
        <v>0</v>
      </c>
      <c r="E6" s="31" t="s">
        <v>133</v>
      </c>
      <c r="F6" s="31" t="s">
        <v>139</v>
      </c>
      <c r="G6" s="38">
        <v>348.4</v>
      </c>
      <c r="H6" s="39">
        <v>367.7</v>
      </c>
      <c r="I6" s="40">
        <v>224.28399999999999</v>
      </c>
      <c r="J6" s="38">
        <f>G6-I6</f>
        <v>124.11599999999999</v>
      </c>
      <c r="K6" s="41">
        <f>J6/G6</f>
        <v>0.35624569460390354</v>
      </c>
      <c r="L6" s="58" t="s">
        <v>64</v>
      </c>
      <c r="M6" s="59"/>
      <c r="N6" s="22"/>
      <c r="P6" s="19">
        <v>1</v>
      </c>
    </row>
    <row r="7" spans="1:18" s="19" customFormat="1" ht="30" customHeight="1" x14ac:dyDescent="0.25">
      <c r="A7" s="36">
        <v>2</v>
      </c>
      <c r="B7" s="37" t="s">
        <v>6</v>
      </c>
      <c r="C7" s="31" t="s">
        <v>125</v>
      </c>
      <c r="D7" s="38" t="s">
        <v>0</v>
      </c>
      <c r="E7" s="38" t="s">
        <v>134</v>
      </c>
      <c r="F7" s="38" t="s">
        <v>140</v>
      </c>
      <c r="G7" s="38">
        <v>54.73</v>
      </c>
      <c r="H7" s="39">
        <v>60</v>
      </c>
      <c r="I7" s="40">
        <v>31.084</v>
      </c>
      <c r="J7" s="38">
        <f>G7-I7</f>
        <v>23.645999999999997</v>
      </c>
      <c r="K7" s="41">
        <f>J7/G7</f>
        <v>0.43204823679883059</v>
      </c>
      <c r="L7" s="58"/>
      <c r="M7" s="59"/>
      <c r="N7" s="22"/>
    </row>
    <row r="8" spans="1:18" s="19" customFormat="1" ht="30" customHeight="1" x14ac:dyDescent="0.25">
      <c r="A8" s="36">
        <v>3</v>
      </c>
      <c r="B8" s="37" t="s">
        <v>7</v>
      </c>
      <c r="C8" s="31" t="s">
        <v>126</v>
      </c>
      <c r="D8" s="38" t="s">
        <v>0</v>
      </c>
      <c r="E8" s="38" t="s">
        <v>134</v>
      </c>
      <c r="F8" s="38" t="s">
        <v>140</v>
      </c>
      <c r="G8" s="38">
        <v>21.46</v>
      </c>
      <c r="H8" s="39">
        <v>24.18</v>
      </c>
      <c r="I8" s="40">
        <v>4.1859999999999999</v>
      </c>
      <c r="J8" s="38">
        <f>G8-I8</f>
        <v>17.274000000000001</v>
      </c>
      <c r="K8" s="41">
        <f>J8/G8</f>
        <v>0.8049394221808015</v>
      </c>
      <c r="L8" s="58"/>
      <c r="M8" s="59"/>
      <c r="N8" s="22"/>
      <c r="O8" s="19">
        <v>1</v>
      </c>
      <c r="P8" s="19">
        <v>2</v>
      </c>
    </row>
    <row r="9" spans="1:18" s="19" customFormat="1" ht="30" customHeight="1" x14ac:dyDescent="0.25">
      <c r="A9" s="36">
        <v>4</v>
      </c>
      <c r="B9" s="4" t="s">
        <v>83</v>
      </c>
      <c r="C9" s="31" t="s">
        <v>127</v>
      </c>
      <c r="D9" s="38" t="s">
        <v>52</v>
      </c>
      <c r="E9" s="38" t="s">
        <v>134</v>
      </c>
      <c r="F9" s="38" t="s">
        <v>140</v>
      </c>
      <c r="G9" s="38">
        <v>3.49</v>
      </c>
      <c r="H9" s="39">
        <v>3.49</v>
      </c>
      <c r="I9" s="40">
        <v>2.3220000000000001</v>
      </c>
      <c r="J9" s="38">
        <f>G9-I9</f>
        <v>1.1680000000000001</v>
      </c>
      <c r="K9" s="41">
        <f>J9/G9</f>
        <v>0.33467048710601721</v>
      </c>
      <c r="L9" s="58"/>
      <c r="M9" s="59"/>
      <c r="N9" s="22"/>
    </row>
    <row r="10" spans="1:18" s="19" customFormat="1" ht="18" customHeight="1" x14ac:dyDescent="0.25">
      <c r="A10" s="42"/>
      <c r="B10" s="60" t="s">
        <v>151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18"/>
      <c r="R10" s="19">
        <f>SUM(H6:H9,H11:H17,H19:H21,H23:H24,H52:H53,H55,H57,H59:H60)</f>
        <v>1212.5</v>
      </c>
    </row>
    <row r="11" spans="1:18" s="19" customFormat="1" ht="30" customHeight="1" x14ac:dyDescent="0.25">
      <c r="A11" s="36">
        <v>5</v>
      </c>
      <c r="B11" s="37" t="s">
        <v>8</v>
      </c>
      <c r="C11" s="57" t="s">
        <v>129</v>
      </c>
      <c r="D11" s="38" t="s">
        <v>0</v>
      </c>
      <c r="E11" s="38" t="s">
        <v>134</v>
      </c>
      <c r="F11" s="38" t="s">
        <v>140</v>
      </c>
      <c r="G11" s="38">
        <v>59.71</v>
      </c>
      <c r="H11" s="39">
        <v>62.72</v>
      </c>
      <c r="I11" s="40">
        <v>35.368000000000002</v>
      </c>
      <c r="J11" s="38">
        <f t="shared" ref="J11:J17" si="0">G11-I11</f>
        <v>24.341999999999999</v>
      </c>
      <c r="K11" s="41">
        <f t="shared" ref="K11:K17" si="1">J11/G11</f>
        <v>0.40767040696700718</v>
      </c>
      <c r="L11" s="58" t="s">
        <v>65</v>
      </c>
      <c r="M11" s="59"/>
      <c r="N11" s="22"/>
      <c r="O11" s="19">
        <v>2</v>
      </c>
      <c r="P11" s="19">
        <v>3</v>
      </c>
    </row>
    <row r="12" spans="1:18" s="19" customFormat="1" ht="30" customHeight="1" x14ac:dyDescent="0.25">
      <c r="A12" s="36">
        <v>6</v>
      </c>
      <c r="B12" s="37" t="s">
        <v>9</v>
      </c>
      <c r="C12" s="31" t="s">
        <v>128</v>
      </c>
      <c r="D12" s="38" t="s">
        <v>0</v>
      </c>
      <c r="E12" s="38" t="s">
        <v>134</v>
      </c>
      <c r="F12" s="38" t="s">
        <v>140</v>
      </c>
      <c r="G12" s="38">
        <v>22.57</v>
      </c>
      <c r="H12" s="39">
        <v>24.35</v>
      </c>
      <c r="I12" s="40">
        <v>7.78</v>
      </c>
      <c r="J12" s="38">
        <f t="shared" si="0"/>
        <v>14.79</v>
      </c>
      <c r="K12" s="41">
        <f t="shared" si="1"/>
        <v>0.65529463890119621</v>
      </c>
      <c r="L12" s="58" t="s">
        <v>66</v>
      </c>
      <c r="M12" s="59"/>
      <c r="N12" s="22"/>
      <c r="O12" s="19">
        <v>3</v>
      </c>
      <c r="P12" s="19">
        <v>4</v>
      </c>
      <c r="R12" s="19">
        <f>SUM(H26:H34,H36:H37,H40:H50)</f>
        <v>888.23800000000006</v>
      </c>
    </row>
    <row r="13" spans="1:18" s="19" customFormat="1" ht="45" customHeight="1" x14ac:dyDescent="0.25">
      <c r="A13" s="36">
        <v>7</v>
      </c>
      <c r="B13" s="37" t="s">
        <v>10</v>
      </c>
      <c r="C13" s="31" t="s">
        <v>11</v>
      </c>
      <c r="D13" s="38" t="s">
        <v>0</v>
      </c>
      <c r="E13" s="38" t="s">
        <v>134</v>
      </c>
      <c r="F13" s="38" t="s">
        <v>140</v>
      </c>
      <c r="G13" s="38">
        <v>44.01</v>
      </c>
      <c r="H13" s="39">
        <v>47.11</v>
      </c>
      <c r="I13" s="40">
        <v>12.712999999999999</v>
      </c>
      <c r="J13" s="38">
        <f t="shared" si="0"/>
        <v>31.296999999999997</v>
      </c>
      <c r="K13" s="41">
        <f t="shared" si="1"/>
        <v>0.71113383321972279</v>
      </c>
      <c r="L13" s="58" t="s">
        <v>67</v>
      </c>
      <c r="M13" s="59"/>
      <c r="N13" s="22"/>
      <c r="O13" s="19">
        <v>4</v>
      </c>
      <c r="P13" s="19">
        <v>5</v>
      </c>
      <c r="R13" s="19">
        <f>R12+R10</f>
        <v>2100.7380000000003</v>
      </c>
    </row>
    <row r="14" spans="1:18" s="19" customFormat="1" ht="47.25" customHeight="1" x14ac:dyDescent="0.25">
      <c r="A14" s="36">
        <v>8</v>
      </c>
      <c r="B14" s="37" t="s">
        <v>12</v>
      </c>
      <c r="C14" s="31" t="s">
        <v>13</v>
      </c>
      <c r="D14" s="38" t="s">
        <v>0</v>
      </c>
      <c r="E14" s="38" t="s">
        <v>134</v>
      </c>
      <c r="F14" s="38" t="s">
        <v>140</v>
      </c>
      <c r="G14" s="38">
        <v>12.781000000000001</v>
      </c>
      <c r="H14" s="39">
        <v>13.88</v>
      </c>
      <c r="I14" s="40">
        <v>5.64</v>
      </c>
      <c r="J14" s="38">
        <f t="shared" si="0"/>
        <v>7.1410000000000009</v>
      </c>
      <c r="K14" s="41">
        <f t="shared" si="1"/>
        <v>0.55871997496283554</v>
      </c>
      <c r="L14" s="58" t="s">
        <v>68</v>
      </c>
      <c r="M14" s="59"/>
      <c r="N14" s="22"/>
      <c r="P14" s="19">
        <v>6</v>
      </c>
    </row>
    <row r="15" spans="1:18" s="19" customFormat="1" ht="30" customHeight="1" x14ac:dyDescent="0.25">
      <c r="A15" s="36">
        <v>9</v>
      </c>
      <c r="B15" s="37" t="s">
        <v>14</v>
      </c>
      <c r="C15" s="31" t="s">
        <v>130</v>
      </c>
      <c r="D15" s="38" t="s">
        <v>0</v>
      </c>
      <c r="E15" s="38" t="s">
        <v>134</v>
      </c>
      <c r="F15" s="38" t="s">
        <v>139</v>
      </c>
      <c r="G15" s="38">
        <v>5.5659999999999998</v>
      </c>
      <c r="H15" s="39">
        <v>6.04</v>
      </c>
      <c r="I15" s="40">
        <v>3.0110000000000001</v>
      </c>
      <c r="J15" s="38">
        <f t="shared" si="0"/>
        <v>2.5549999999999997</v>
      </c>
      <c r="K15" s="41">
        <f t="shared" si="1"/>
        <v>0.45903701042040962</v>
      </c>
      <c r="L15" s="58"/>
      <c r="M15" s="59"/>
      <c r="N15" s="22"/>
      <c r="O15" s="19">
        <v>5</v>
      </c>
      <c r="P15" s="19">
        <v>7</v>
      </c>
    </row>
    <row r="16" spans="1:18" s="19" customFormat="1" ht="30" customHeight="1" x14ac:dyDescent="0.25">
      <c r="A16" s="36">
        <v>10</v>
      </c>
      <c r="B16" s="37" t="s">
        <v>15</v>
      </c>
      <c r="C16" s="31" t="s">
        <v>16</v>
      </c>
      <c r="D16" s="38" t="s">
        <v>0</v>
      </c>
      <c r="E16" s="38" t="s">
        <v>134</v>
      </c>
      <c r="F16" s="38" t="s">
        <v>139</v>
      </c>
      <c r="G16" s="38">
        <v>9.1210000000000004</v>
      </c>
      <c r="H16" s="39">
        <v>10.11</v>
      </c>
      <c r="I16" s="40">
        <v>4.3929999999999998</v>
      </c>
      <c r="J16" s="38">
        <f t="shared" si="0"/>
        <v>4.7280000000000006</v>
      </c>
      <c r="K16" s="41">
        <f t="shared" si="1"/>
        <v>0.51836421445017</v>
      </c>
      <c r="L16" s="58" t="s">
        <v>69</v>
      </c>
      <c r="M16" s="59"/>
      <c r="N16" s="22"/>
      <c r="O16" s="19">
        <v>6</v>
      </c>
      <c r="P16" s="19">
        <v>8</v>
      </c>
    </row>
    <row r="17" spans="1:16" s="19" customFormat="1" ht="47.25" customHeight="1" x14ac:dyDescent="0.25">
      <c r="A17" s="36">
        <v>11</v>
      </c>
      <c r="B17" s="37" t="s">
        <v>96</v>
      </c>
      <c r="C17" s="31" t="s">
        <v>101</v>
      </c>
      <c r="D17" s="38" t="s">
        <v>95</v>
      </c>
      <c r="E17" s="38" t="s">
        <v>134</v>
      </c>
      <c r="F17" s="38" t="s">
        <v>140</v>
      </c>
      <c r="G17" s="38">
        <v>1.72</v>
      </c>
      <c r="H17" s="38">
        <v>1.72</v>
      </c>
      <c r="I17" s="43">
        <v>0.58599999999999997</v>
      </c>
      <c r="J17" s="38">
        <f t="shared" si="0"/>
        <v>1.1339999999999999</v>
      </c>
      <c r="K17" s="41">
        <f t="shared" si="1"/>
        <v>0.65930232558139534</v>
      </c>
      <c r="L17" s="58" t="s">
        <v>94</v>
      </c>
      <c r="M17" s="59"/>
      <c r="N17" s="22"/>
      <c r="O17" s="19">
        <v>7</v>
      </c>
      <c r="P17" s="19">
        <v>9</v>
      </c>
    </row>
    <row r="18" spans="1:16" s="19" customFormat="1" ht="18" customHeight="1" x14ac:dyDescent="0.25">
      <c r="A18" s="60" t="s">
        <v>152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18"/>
    </row>
    <row r="19" spans="1:16" s="19" customFormat="1" ht="30" customHeight="1" x14ac:dyDescent="0.25">
      <c r="A19" s="36">
        <v>12</v>
      </c>
      <c r="B19" s="37" t="s">
        <v>17</v>
      </c>
      <c r="C19" s="31" t="s">
        <v>18</v>
      </c>
      <c r="D19" s="44" t="s">
        <v>0</v>
      </c>
      <c r="E19" s="38" t="s">
        <v>134</v>
      </c>
      <c r="F19" s="38" t="s">
        <v>140</v>
      </c>
      <c r="G19" s="38">
        <v>47.378999999999998</v>
      </c>
      <c r="H19" s="39">
        <v>51.21</v>
      </c>
      <c r="I19" s="40">
        <v>26.622</v>
      </c>
      <c r="J19" s="38">
        <f>G19-I19</f>
        <v>20.756999999999998</v>
      </c>
      <c r="K19" s="41">
        <f>J19/G19</f>
        <v>0.43810548977395047</v>
      </c>
      <c r="L19" s="58" t="s">
        <v>70</v>
      </c>
      <c r="M19" s="59"/>
      <c r="N19" s="22"/>
      <c r="O19" s="19">
        <v>8</v>
      </c>
      <c r="P19" s="19">
        <v>10</v>
      </c>
    </row>
    <row r="20" spans="1:16" s="19" customFormat="1" ht="30" customHeight="1" x14ac:dyDescent="0.25">
      <c r="A20" s="36">
        <v>13</v>
      </c>
      <c r="B20" s="37" t="s">
        <v>19</v>
      </c>
      <c r="C20" s="31" t="s">
        <v>20</v>
      </c>
      <c r="D20" s="44" t="s">
        <v>0</v>
      </c>
      <c r="E20" s="38" t="s">
        <v>134</v>
      </c>
      <c r="F20" s="38" t="s">
        <v>140</v>
      </c>
      <c r="G20" s="38">
        <v>16.966999999999999</v>
      </c>
      <c r="H20" s="39">
        <v>18.25</v>
      </c>
      <c r="I20" s="40">
        <v>9.4090000000000007</v>
      </c>
      <c r="J20" s="38">
        <f>G20-I20</f>
        <v>7.5579999999999981</v>
      </c>
      <c r="K20" s="41">
        <f>J20/G20</f>
        <v>0.44545293805622671</v>
      </c>
      <c r="L20" s="58" t="s">
        <v>71</v>
      </c>
      <c r="M20" s="59"/>
      <c r="N20" s="22"/>
      <c r="O20" s="19">
        <v>9</v>
      </c>
      <c r="P20" s="19">
        <v>11</v>
      </c>
    </row>
    <row r="21" spans="1:16" s="19" customFormat="1" ht="30" customHeight="1" x14ac:dyDescent="0.25">
      <c r="A21" s="36">
        <v>14</v>
      </c>
      <c r="B21" s="37" t="s">
        <v>21</v>
      </c>
      <c r="C21" s="57" t="s">
        <v>22</v>
      </c>
      <c r="D21" s="44" t="s">
        <v>0</v>
      </c>
      <c r="E21" s="38" t="s">
        <v>134</v>
      </c>
      <c r="F21" s="38" t="s">
        <v>140</v>
      </c>
      <c r="G21" s="38">
        <v>34.710999999999999</v>
      </c>
      <c r="H21" s="39">
        <v>39.479999999999997</v>
      </c>
      <c r="I21" s="40">
        <v>13.667999999999999</v>
      </c>
      <c r="J21" s="38">
        <f>G21-I21</f>
        <v>21.042999999999999</v>
      </c>
      <c r="K21" s="41">
        <f>J21/G21</f>
        <v>0.6062343349370517</v>
      </c>
      <c r="L21" s="58" t="s">
        <v>72</v>
      </c>
      <c r="M21" s="59"/>
      <c r="N21" s="22"/>
      <c r="O21" s="19">
        <v>10</v>
      </c>
      <c r="P21" s="19">
        <v>12</v>
      </c>
    </row>
    <row r="22" spans="1:16" s="19" customFormat="1" ht="18" customHeight="1" x14ac:dyDescent="0.25">
      <c r="A22" s="60" t="s">
        <v>147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18"/>
    </row>
    <row r="23" spans="1:16" s="19" customFormat="1" ht="31.5" customHeight="1" x14ac:dyDescent="0.25">
      <c r="A23" s="36">
        <v>15</v>
      </c>
      <c r="B23" s="37" t="s">
        <v>99</v>
      </c>
      <c r="C23" s="31" t="s">
        <v>99</v>
      </c>
      <c r="D23" s="38" t="s">
        <v>0</v>
      </c>
      <c r="E23" s="38" t="s">
        <v>134</v>
      </c>
      <c r="F23" s="38" t="s">
        <v>140</v>
      </c>
      <c r="G23" s="38">
        <v>2.48</v>
      </c>
      <c r="H23" s="39">
        <v>2.48</v>
      </c>
      <c r="I23" s="40">
        <v>1.732</v>
      </c>
      <c r="J23" s="38">
        <f>G23-I23</f>
        <v>0.748</v>
      </c>
      <c r="K23" s="41">
        <f>J23/G23</f>
        <v>0.30161290322580647</v>
      </c>
      <c r="L23" s="58" t="s">
        <v>100</v>
      </c>
      <c r="M23" s="59"/>
      <c r="N23" s="22"/>
      <c r="O23" s="19">
        <v>11</v>
      </c>
      <c r="P23" s="19">
        <v>13</v>
      </c>
    </row>
    <row r="24" spans="1:16" s="19" customFormat="1" ht="30" customHeight="1" x14ac:dyDescent="0.25">
      <c r="A24" s="36">
        <v>16</v>
      </c>
      <c r="B24" s="37" t="s">
        <v>23</v>
      </c>
      <c r="C24" s="31" t="s">
        <v>24</v>
      </c>
      <c r="D24" s="38" t="s">
        <v>0</v>
      </c>
      <c r="E24" s="38" t="s">
        <v>134</v>
      </c>
      <c r="F24" s="38" t="s">
        <v>140</v>
      </c>
      <c r="G24" s="38">
        <v>63.33</v>
      </c>
      <c r="H24" s="45">
        <v>70</v>
      </c>
      <c r="I24" s="40">
        <v>29.898</v>
      </c>
      <c r="J24" s="38">
        <f>G24-I24</f>
        <v>33.432000000000002</v>
      </c>
      <c r="K24" s="41">
        <f>J24/G24</f>
        <v>0.52790146849834207</v>
      </c>
      <c r="L24" s="58" t="s">
        <v>73</v>
      </c>
      <c r="M24" s="59"/>
      <c r="N24" s="22"/>
      <c r="O24" s="19">
        <v>12</v>
      </c>
      <c r="P24" s="19">
        <v>14</v>
      </c>
    </row>
    <row r="25" spans="1:16" s="19" customFormat="1" ht="18" customHeight="1" x14ac:dyDescent="0.25">
      <c r="A25" s="42"/>
      <c r="B25" s="61" t="s">
        <v>146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18"/>
    </row>
    <row r="26" spans="1:16" s="19" customFormat="1" ht="30" customHeight="1" x14ac:dyDescent="0.25">
      <c r="A26" s="46">
        <v>17</v>
      </c>
      <c r="B26" s="47" t="s">
        <v>25</v>
      </c>
      <c r="C26" s="57" t="s">
        <v>26</v>
      </c>
      <c r="D26" s="48" t="s">
        <v>0</v>
      </c>
      <c r="E26" s="38" t="s">
        <v>134</v>
      </c>
      <c r="F26" s="49" t="s">
        <v>140</v>
      </c>
      <c r="G26" s="50">
        <v>96.69</v>
      </c>
      <c r="H26" s="39">
        <v>103.73399999999999</v>
      </c>
      <c r="I26" s="40">
        <v>65.296000000000006</v>
      </c>
      <c r="J26" s="38">
        <f t="shared" ref="J26:J34" si="2">G26-I26</f>
        <v>31.393999999999991</v>
      </c>
      <c r="K26" s="41">
        <f t="shared" ref="K26:K34" si="3">J26/G26</f>
        <v>0.32468714448236624</v>
      </c>
      <c r="L26" s="58" t="s">
        <v>74</v>
      </c>
      <c r="M26" s="59"/>
      <c r="N26" s="22"/>
      <c r="P26" s="63">
        <v>15</v>
      </c>
    </row>
    <row r="27" spans="1:16" s="19" customFormat="1" ht="30" customHeight="1" x14ac:dyDescent="0.25">
      <c r="A27" s="46">
        <v>18</v>
      </c>
      <c r="B27" s="47" t="s">
        <v>1</v>
      </c>
      <c r="C27" s="51" t="s">
        <v>27</v>
      </c>
      <c r="D27" s="48" t="s">
        <v>0</v>
      </c>
      <c r="E27" s="38" t="s">
        <v>134</v>
      </c>
      <c r="F27" s="49" t="s">
        <v>139</v>
      </c>
      <c r="G27" s="48">
        <v>49.426000000000002</v>
      </c>
      <c r="H27" s="39">
        <v>53.695</v>
      </c>
      <c r="I27" s="40">
        <v>35.851999999999997</v>
      </c>
      <c r="J27" s="38">
        <f t="shared" si="2"/>
        <v>13.574000000000005</v>
      </c>
      <c r="K27" s="41">
        <f t="shared" si="3"/>
        <v>0.27463278436450461</v>
      </c>
      <c r="L27" s="58"/>
      <c r="M27" s="59"/>
      <c r="N27" s="22"/>
      <c r="P27" s="63"/>
    </row>
    <row r="28" spans="1:16" s="19" customFormat="1" ht="30" customHeight="1" x14ac:dyDescent="0.25">
      <c r="A28" s="46">
        <v>19</v>
      </c>
      <c r="B28" s="47" t="s">
        <v>2</v>
      </c>
      <c r="C28" s="51" t="s">
        <v>28</v>
      </c>
      <c r="D28" s="48" t="s">
        <v>0</v>
      </c>
      <c r="E28" s="38" t="s">
        <v>134</v>
      </c>
      <c r="F28" s="49" t="s">
        <v>140</v>
      </c>
      <c r="G28" s="48">
        <v>1.8240000000000001</v>
      </c>
      <c r="H28" s="39">
        <v>1.94</v>
      </c>
      <c r="I28" s="40">
        <v>1.0329999999999999</v>
      </c>
      <c r="J28" s="38">
        <f t="shared" si="2"/>
        <v>0.79100000000000015</v>
      </c>
      <c r="K28" s="41">
        <f t="shared" si="3"/>
        <v>0.43366228070175444</v>
      </c>
      <c r="L28" s="58"/>
      <c r="M28" s="59"/>
      <c r="N28" s="22"/>
      <c r="P28" s="63"/>
    </row>
    <row r="29" spans="1:16" s="19" customFormat="1" ht="30" customHeight="1" x14ac:dyDescent="0.25">
      <c r="A29" s="46">
        <v>20</v>
      </c>
      <c r="B29" s="47" t="s">
        <v>131</v>
      </c>
      <c r="C29" s="51" t="s">
        <v>81</v>
      </c>
      <c r="D29" s="48" t="s">
        <v>0</v>
      </c>
      <c r="E29" s="31" t="s">
        <v>133</v>
      </c>
      <c r="F29" s="57" t="s">
        <v>139</v>
      </c>
      <c r="G29" s="48">
        <v>66.900000000000006</v>
      </c>
      <c r="H29" s="39">
        <v>74</v>
      </c>
      <c r="I29" s="40">
        <v>30.809000000000001</v>
      </c>
      <c r="J29" s="38">
        <f t="shared" si="2"/>
        <v>36.091000000000008</v>
      </c>
      <c r="K29" s="41">
        <f t="shared" si="3"/>
        <v>0.53947683109118094</v>
      </c>
      <c r="L29" s="58"/>
      <c r="M29" s="59"/>
      <c r="N29" s="22"/>
      <c r="O29" s="19">
        <v>13</v>
      </c>
      <c r="P29" s="63"/>
    </row>
    <row r="30" spans="1:16" s="19" customFormat="1" ht="45.75" customHeight="1" x14ac:dyDescent="0.25">
      <c r="A30" s="46">
        <v>21</v>
      </c>
      <c r="B30" s="47" t="s">
        <v>79</v>
      </c>
      <c r="C30" s="51" t="s">
        <v>82</v>
      </c>
      <c r="D30" s="48" t="s">
        <v>0</v>
      </c>
      <c r="E30" s="38" t="s">
        <v>134</v>
      </c>
      <c r="F30" s="49" t="s">
        <v>139</v>
      </c>
      <c r="G30" s="48">
        <v>24.24</v>
      </c>
      <c r="H30" s="39">
        <v>47.12</v>
      </c>
      <c r="I30" s="40">
        <v>2.7970000000000002</v>
      </c>
      <c r="J30" s="38">
        <f t="shared" si="2"/>
        <v>21.442999999999998</v>
      </c>
      <c r="K30" s="41">
        <f t="shared" si="3"/>
        <v>0.8846122112211221</v>
      </c>
      <c r="L30" s="58"/>
      <c r="M30" s="59"/>
      <c r="N30" s="22"/>
      <c r="P30" s="19">
        <v>16</v>
      </c>
    </row>
    <row r="31" spans="1:16" s="19" customFormat="1" ht="30" customHeight="1" x14ac:dyDescent="0.25">
      <c r="A31" s="46">
        <v>22</v>
      </c>
      <c r="B31" s="47" t="s">
        <v>29</v>
      </c>
      <c r="C31" s="51" t="s">
        <v>30</v>
      </c>
      <c r="D31" s="48" t="s">
        <v>0</v>
      </c>
      <c r="E31" s="38" t="s">
        <v>134</v>
      </c>
      <c r="F31" s="49" t="s">
        <v>140</v>
      </c>
      <c r="G31" s="48">
        <v>6.2110000000000003</v>
      </c>
      <c r="H31" s="39">
        <v>6.25</v>
      </c>
      <c r="I31" s="40">
        <v>3.9710000000000001</v>
      </c>
      <c r="J31" s="38">
        <f t="shared" si="2"/>
        <v>2.2400000000000002</v>
      </c>
      <c r="K31" s="41">
        <f t="shared" si="3"/>
        <v>0.36065045886330704</v>
      </c>
      <c r="L31" s="58"/>
      <c r="M31" s="59"/>
      <c r="N31" s="22"/>
      <c r="P31" s="19">
        <v>17</v>
      </c>
    </row>
    <row r="32" spans="1:16" s="19" customFormat="1" ht="30" customHeight="1" x14ac:dyDescent="0.25">
      <c r="A32" s="46">
        <v>23</v>
      </c>
      <c r="B32" s="47" t="s">
        <v>84</v>
      </c>
      <c r="C32" s="51" t="s">
        <v>85</v>
      </c>
      <c r="D32" s="48" t="s">
        <v>0</v>
      </c>
      <c r="E32" s="38" t="s">
        <v>134</v>
      </c>
      <c r="F32" s="49" t="s">
        <v>139</v>
      </c>
      <c r="G32" s="48">
        <v>30.96</v>
      </c>
      <c r="H32" s="39">
        <v>35</v>
      </c>
      <c r="I32" s="40">
        <v>6.069</v>
      </c>
      <c r="J32" s="38">
        <f t="shared" si="2"/>
        <v>24.891000000000002</v>
      </c>
      <c r="K32" s="41">
        <f t="shared" si="3"/>
        <v>0.80397286821705427</v>
      </c>
      <c r="L32" s="58" t="s">
        <v>86</v>
      </c>
      <c r="M32" s="59"/>
      <c r="N32" s="22"/>
      <c r="O32" s="19">
        <v>14</v>
      </c>
      <c r="P32" s="19">
        <v>18</v>
      </c>
    </row>
    <row r="33" spans="1:16" s="19" customFormat="1" ht="30" customHeight="1" x14ac:dyDescent="0.25">
      <c r="A33" s="46">
        <v>24</v>
      </c>
      <c r="B33" s="47" t="s">
        <v>31</v>
      </c>
      <c r="C33" s="51" t="s">
        <v>32</v>
      </c>
      <c r="D33" s="48" t="s">
        <v>0</v>
      </c>
      <c r="E33" s="38" t="s">
        <v>134</v>
      </c>
      <c r="F33" s="49" t="s">
        <v>140</v>
      </c>
      <c r="G33" s="50">
        <v>3.9</v>
      </c>
      <c r="H33" s="39">
        <v>4.3230000000000004</v>
      </c>
      <c r="I33" s="40">
        <v>1.395</v>
      </c>
      <c r="J33" s="38">
        <f t="shared" si="2"/>
        <v>2.5049999999999999</v>
      </c>
      <c r="K33" s="41">
        <f t="shared" si="3"/>
        <v>0.64230769230769225</v>
      </c>
      <c r="L33" s="58" t="s">
        <v>75</v>
      </c>
      <c r="M33" s="59"/>
      <c r="N33" s="22"/>
      <c r="P33" s="63">
        <v>19</v>
      </c>
    </row>
    <row r="34" spans="1:16" s="19" customFormat="1" ht="30" customHeight="1" x14ac:dyDescent="0.25">
      <c r="A34" s="46">
        <v>25</v>
      </c>
      <c r="B34" s="47" t="s">
        <v>33</v>
      </c>
      <c r="C34" s="51" t="s">
        <v>34</v>
      </c>
      <c r="D34" s="48" t="s">
        <v>0</v>
      </c>
      <c r="E34" s="38" t="s">
        <v>134</v>
      </c>
      <c r="F34" s="49" t="s">
        <v>140</v>
      </c>
      <c r="G34" s="48">
        <v>14.167</v>
      </c>
      <c r="H34" s="39">
        <v>14.858000000000001</v>
      </c>
      <c r="I34" s="40">
        <v>12.566000000000001</v>
      </c>
      <c r="J34" s="38">
        <f t="shared" si="2"/>
        <v>1.6009999999999991</v>
      </c>
      <c r="K34" s="41">
        <f t="shared" si="3"/>
        <v>0.11300910566810186</v>
      </c>
      <c r="L34" s="58"/>
      <c r="M34" s="59"/>
      <c r="N34" s="22"/>
      <c r="O34" s="19">
        <v>15</v>
      </c>
      <c r="P34" s="63"/>
    </row>
    <row r="35" spans="1:16" s="19" customFormat="1" ht="18" customHeight="1" x14ac:dyDescent="0.25">
      <c r="A35" s="52"/>
      <c r="B35" s="72" t="s">
        <v>145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18"/>
    </row>
    <row r="36" spans="1:16" s="19" customFormat="1" ht="30" customHeight="1" x14ac:dyDescent="0.25">
      <c r="A36" s="46">
        <v>26</v>
      </c>
      <c r="B36" s="47" t="s">
        <v>135</v>
      </c>
      <c r="C36" s="51" t="s">
        <v>136</v>
      </c>
      <c r="D36" s="48" t="s">
        <v>3</v>
      </c>
      <c r="E36" s="38" t="s">
        <v>134</v>
      </c>
      <c r="F36" s="49" t="s">
        <v>140</v>
      </c>
      <c r="G36" s="48">
        <v>1.423</v>
      </c>
      <c r="H36" s="39">
        <v>1.548</v>
      </c>
      <c r="I36" s="53">
        <v>0.91800000000000004</v>
      </c>
      <c r="J36" s="43">
        <f>G36-I36</f>
        <v>0.505</v>
      </c>
      <c r="K36" s="41">
        <f>J36/G36</f>
        <v>0.35488404778636684</v>
      </c>
      <c r="L36" s="73" t="s">
        <v>137</v>
      </c>
      <c r="M36" s="74"/>
      <c r="N36" s="22"/>
      <c r="P36" s="63">
        <v>20</v>
      </c>
    </row>
    <row r="37" spans="1:16" s="19" customFormat="1" ht="30" hidden="1" customHeight="1" x14ac:dyDescent="0.25">
      <c r="A37" s="46"/>
      <c r="B37" s="47"/>
      <c r="C37" s="51"/>
      <c r="D37" s="48"/>
      <c r="E37" s="38"/>
      <c r="F37" s="49"/>
      <c r="G37" s="48"/>
      <c r="H37" s="39"/>
      <c r="I37" s="53"/>
      <c r="J37" s="38"/>
      <c r="K37" s="41"/>
      <c r="L37" s="75"/>
      <c r="M37" s="76"/>
      <c r="N37" s="22"/>
      <c r="O37" s="19">
        <v>16</v>
      </c>
      <c r="P37" s="63"/>
    </row>
    <row r="38" spans="1:16" s="19" customFormat="1" ht="30" hidden="1" customHeight="1" x14ac:dyDescent="0.25">
      <c r="A38" s="77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  <c r="N38" s="17"/>
    </row>
    <row r="39" spans="1:16" s="19" customFormat="1" ht="18" customHeight="1" x14ac:dyDescent="0.25">
      <c r="A39" s="60" t="s">
        <v>153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18"/>
    </row>
    <row r="40" spans="1:16" s="19" customFormat="1" ht="30" customHeight="1" x14ac:dyDescent="0.25">
      <c r="A40" s="36">
        <v>27</v>
      </c>
      <c r="B40" s="54" t="s">
        <v>36</v>
      </c>
      <c r="C40" s="55" t="s">
        <v>122</v>
      </c>
      <c r="D40" s="38" t="s">
        <v>0</v>
      </c>
      <c r="E40" s="31" t="s">
        <v>133</v>
      </c>
      <c r="F40" s="31" t="s">
        <v>140</v>
      </c>
      <c r="G40" s="38">
        <v>113.2</v>
      </c>
      <c r="H40" s="39">
        <v>170</v>
      </c>
      <c r="I40" s="53">
        <v>64.144000000000005</v>
      </c>
      <c r="J40" s="38">
        <f t="shared" ref="J40:J50" si="4">G40-I40</f>
        <v>49.055999999999997</v>
      </c>
      <c r="K40" s="41">
        <f t="shared" ref="K40:K50" si="5">J40/G40</f>
        <v>0.43335689045936393</v>
      </c>
      <c r="L40" s="58" t="s">
        <v>76</v>
      </c>
      <c r="M40" s="59"/>
      <c r="N40" s="22" t="e">
        <f>#REF!</f>
        <v>#REF!</v>
      </c>
      <c r="P40" s="63">
        <v>21</v>
      </c>
    </row>
    <row r="41" spans="1:16" s="19" customFormat="1" ht="30" customHeight="1" x14ac:dyDescent="0.25">
      <c r="A41" s="36">
        <v>28</v>
      </c>
      <c r="B41" s="54" t="s">
        <v>37</v>
      </c>
      <c r="C41" s="55" t="s">
        <v>123</v>
      </c>
      <c r="D41" s="38" t="s">
        <v>0</v>
      </c>
      <c r="E41" s="38" t="s">
        <v>134</v>
      </c>
      <c r="F41" s="31" t="s">
        <v>140</v>
      </c>
      <c r="G41" s="38">
        <v>122.58</v>
      </c>
      <c r="H41" s="39">
        <v>189</v>
      </c>
      <c r="I41" s="53">
        <v>91.903000000000006</v>
      </c>
      <c r="J41" s="38">
        <f t="shared" si="4"/>
        <v>30.676999999999992</v>
      </c>
      <c r="K41" s="41">
        <f t="shared" si="5"/>
        <v>0.25026105400554732</v>
      </c>
      <c r="L41" s="58"/>
      <c r="M41" s="59"/>
      <c r="N41" s="22" t="e">
        <f>#REF!</f>
        <v>#REF!</v>
      </c>
      <c r="P41" s="63"/>
    </row>
    <row r="42" spans="1:16" s="19" customFormat="1" ht="30" customHeight="1" x14ac:dyDescent="0.25">
      <c r="A42" s="36">
        <v>29</v>
      </c>
      <c r="B42" s="54" t="s">
        <v>38</v>
      </c>
      <c r="C42" s="55" t="s">
        <v>39</v>
      </c>
      <c r="D42" s="38" t="s">
        <v>0</v>
      </c>
      <c r="E42" s="38" t="s">
        <v>134</v>
      </c>
      <c r="F42" s="31" t="s">
        <v>140</v>
      </c>
      <c r="G42" s="38">
        <v>14.19</v>
      </c>
      <c r="H42" s="39">
        <v>21</v>
      </c>
      <c r="I42" s="53">
        <v>10.705</v>
      </c>
      <c r="J42" s="38">
        <f t="shared" si="4"/>
        <v>3.4849999999999994</v>
      </c>
      <c r="K42" s="41">
        <f t="shared" si="5"/>
        <v>0.24559548978153625</v>
      </c>
      <c r="L42" s="58"/>
      <c r="M42" s="59"/>
      <c r="N42" s="22" t="e">
        <f>#REF!</f>
        <v>#REF!</v>
      </c>
      <c r="P42" s="19">
        <v>22</v>
      </c>
    </row>
    <row r="43" spans="1:16" s="19" customFormat="1" ht="30" customHeight="1" x14ac:dyDescent="0.25">
      <c r="A43" s="36">
        <v>30</v>
      </c>
      <c r="B43" s="54" t="s">
        <v>40</v>
      </c>
      <c r="C43" s="31" t="s">
        <v>41</v>
      </c>
      <c r="D43" s="38" t="s">
        <v>0</v>
      </c>
      <c r="E43" s="38" t="s">
        <v>134</v>
      </c>
      <c r="F43" s="31" t="s">
        <v>140</v>
      </c>
      <c r="G43" s="38">
        <v>2.61</v>
      </c>
      <c r="H43" s="39">
        <v>4.08</v>
      </c>
      <c r="I43" s="53">
        <v>1.323</v>
      </c>
      <c r="J43" s="38">
        <f t="shared" si="4"/>
        <v>1.2869999999999999</v>
      </c>
      <c r="K43" s="41">
        <f t="shared" si="5"/>
        <v>0.49310344827586206</v>
      </c>
      <c r="L43" s="58"/>
      <c r="M43" s="59"/>
      <c r="N43" s="22" t="e">
        <f>#REF!</f>
        <v>#REF!</v>
      </c>
      <c r="P43" s="63">
        <v>23</v>
      </c>
    </row>
    <row r="44" spans="1:16" s="19" customFormat="1" ht="30" customHeight="1" x14ac:dyDescent="0.25">
      <c r="A44" s="36">
        <v>31</v>
      </c>
      <c r="B44" s="54" t="s">
        <v>109</v>
      </c>
      <c r="C44" s="31" t="s">
        <v>51</v>
      </c>
      <c r="D44" s="38" t="s">
        <v>52</v>
      </c>
      <c r="E44" s="38" t="s">
        <v>134</v>
      </c>
      <c r="F44" s="31" t="s">
        <v>140</v>
      </c>
      <c r="G44" s="38">
        <v>0.44</v>
      </c>
      <c r="H44" s="39">
        <v>0.44</v>
      </c>
      <c r="I44" s="53">
        <v>0.497</v>
      </c>
      <c r="J44" s="38">
        <f t="shared" si="4"/>
        <v>-5.6999999999999995E-2</v>
      </c>
      <c r="K44" s="41">
        <f t="shared" si="5"/>
        <v>-0.12954545454545455</v>
      </c>
      <c r="L44" s="58"/>
      <c r="M44" s="59"/>
      <c r="N44" s="22" t="e">
        <f>#REF!</f>
        <v>#REF!</v>
      </c>
      <c r="O44" s="19">
        <v>17</v>
      </c>
      <c r="P44" s="63"/>
    </row>
    <row r="45" spans="1:16" s="19" customFormat="1" ht="30" customHeight="1" x14ac:dyDescent="0.25">
      <c r="A45" s="36">
        <v>32</v>
      </c>
      <c r="B45" s="54" t="s">
        <v>42</v>
      </c>
      <c r="C45" s="55" t="s">
        <v>43</v>
      </c>
      <c r="D45" s="38" t="s">
        <v>0</v>
      </c>
      <c r="E45" s="38" t="s">
        <v>134</v>
      </c>
      <c r="F45" s="31" t="s">
        <v>140</v>
      </c>
      <c r="G45" s="38">
        <v>30.1</v>
      </c>
      <c r="H45" s="39">
        <v>42.6</v>
      </c>
      <c r="I45" s="53">
        <v>15.943</v>
      </c>
      <c r="J45" s="38">
        <f t="shared" si="4"/>
        <v>14.157000000000002</v>
      </c>
      <c r="K45" s="41">
        <f t="shared" si="5"/>
        <v>0.47033222591362128</v>
      </c>
      <c r="L45" s="58"/>
      <c r="M45" s="59"/>
      <c r="N45" s="22" t="e">
        <f>#REF!</f>
        <v>#REF!</v>
      </c>
      <c r="P45" s="19">
        <v>24</v>
      </c>
    </row>
    <row r="46" spans="1:16" s="19" customFormat="1" ht="30" customHeight="1" x14ac:dyDescent="0.25">
      <c r="A46" s="36">
        <v>33</v>
      </c>
      <c r="B46" s="54" t="s">
        <v>61</v>
      </c>
      <c r="C46" s="55" t="s">
        <v>62</v>
      </c>
      <c r="D46" s="38" t="s">
        <v>0</v>
      </c>
      <c r="E46" s="31" t="s">
        <v>133</v>
      </c>
      <c r="F46" s="31" t="s">
        <v>140</v>
      </c>
      <c r="G46" s="38">
        <v>33.869999999999997</v>
      </c>
      <c r="H46" s="39">
        <v>53.6</v>
      </c>
      <c r="I46" s="53">
        <v>13.552</v>
      </c>
      <c r="J46" s="38">
        <f t="shared" si="4"/>
        <v>20.317999999999998</v>
      </c>
      <c r="K46" s="41">
        <f t="shared" si="5"/>
        <v>0.59988190138765862</v>
      </c>
      <c r="L46" s="58"/>
      <c r="M46" s="59"/>
      <c r="N46" s="22" t="e">
        <f>#REF!</f>
        <v>#REF!</v>
      </c>
    </row>
    <row r="47" spans="1:16" s="19" customFormat="1" ht="30" customHeight="1" x14ac:dyDescent="0.25">
      <c r="A47" s="36">
        <v>34</v>
      </c>
      <c r="B47" s="54" t="s">
        <v>44</v>
      </c>
      <c r="C47" s="55" t="s">
        <v>45</v>
      </c>
      <c r="D47" s="38" t="s">
        <v>4</v>
      </c>
      <c r="E47" s="38" t="s">
        <v>134</v>
      </c>
      <c r="F47" s="31" t="s">
        <v>140</v>
      </c>
      <c r="G47" s="38">
        <v>3.24</v>
      </c>
      <c r="H47" s="39">
        <v>5.36</v>
      </c>
      <c r="I47" s="53">
        <v>2.2360000000000002</v>
      </c>
      <c r="J47" s="38">
        <f t="shared" si="4"/>
        <v>1.004</v>
      </c>
      <c r="K47" s="41">
        <f t="shared" si="5"/>
        <v>0.30987654320987651</v>
      </c>
      <c r="L47" s="58"/>
      <c r="M47" s="59"/>
      <c r="N47" s="22" t="e">
        <f>#REF!</f>
        <v>#REF!</v>
      </c>
    </row>
    <row r="48" spans="1:16" s="19" customFormat="1" ht="30" customHeight="1" x14ac:dyDescent="0.25">
      <c r="A48" s="36">
        <v>35</v>
      </c>
      <c r="B48" s="54" t="s">
        <v>46</v>
      </c>
      <c r="C48" s="55" t="s">
        <v>47</v>
      </c>
      <c r="D48" s="38" t="s">
        <v>3</v>
      </c>
      <c r="E48" s="38" t="s">
        <v>134</v>
      </c>
      <c r="F48" s="31" t="s">
        <v>140</v>
      </c>
      <c r="G48" s="38">
        <v>0.88</v>
      </c>
      <c r="H48" s="39">
        <v>1.66</v>
      </c>
      <c r="I48" s="53">
        <v>0.83</v>
      </c>
      <c r="J48" s="38">
        <f t="shared" si="4"/>
        <v>5.0000000000000044E-2</v>
      </c>
      <c r="K48" s="41">
        <f t="shared" si="5"/>
        <v>5.6818181818181872E-2</v>
      </c>
      <c r="L48" s="58"/>
      <c r="M48" s="59"/>
      <c r="N48" s="22" t="e">
        <f>#REF!</f>
        <v>#REF!</v>
      </c>
    </row>
    <row r="49" spans="1:16" s="19" customFormat="1" ht="30" customHeight="1" x14ac:dyDescent="0.25">
      <c r="A49" s="36">
        <v>36</v>
      </c>
      <c r="B49" s="54" t="s">
        <v>48</v>
      </c>
      <c r="C49" s="55" t="s">
        <v>63</v>
      </c>
      <c r="D49" s="38" t="s">
        <v>0</v>
      </c>
      <c r="E49" s="38" t="s">
        <v>134</v>
      </c>
      <c r="F49" s="31" t="s">
        <v>140</v>
      </c>
      <c r="G49" s="38">
        <v>32.56</v>
      </c>
      <c r="H49" s="39">
        <v>50.4</v>
      </c>
      <c r="I49" s="53">
        <v>23.87</v>
      </c>
      <c r="J49" s="38">
        <f t="shared" si="4"/>
        <v>8.6900000000000013</v>
      </c>
      <c r="K49" s="41">
        <f t="shared" si="5"/>
        <v>0.26689189189189189</v>
      </c>
      <c r="L49" s="58"/>
      <c r="M49" s="59"/>
      <c r="N49" s="22" t="e">
        <f>#REF!</f>
        <v>#REF!</v>
      </c>
      <c r="P49" s="63"/>
    </row>
    <row r="50" spans="1:16" s="19" customFormat="1" ht="30" customHeight="1" x14ac:dyDescent="0.25">
      <c r="A50" s="36">
        <v>37</v>
      </c>
      <c r="B50" s="54" t="s">
        <v>49</v>
      </c>
      <c r="C50" s="31" t="s">
        <v>50</v>
      </c>
      <c r="D50" s="38" t="s">
        <v>3</v>
      </c>
      <c r="E50" s="38" t="s">
        <v>134</v>
      </c>
      <c r="F50" s="31" t="s">
        <v>140</v>
      </c>
      <c r="G50" s="38">
        <v>5.61</v>
      </c>
      <c r="H50" s="39">
        <v>7.63</v>
      </c>
      <c r="I50" s="53">
        <v>3.1379999999999999</v>
      </c>
      <c r="J50" s="38">
        <f t="shared" si="4"/>
        <v>2.4720000000000004</v>
      </c>
      <c r="K50" s="41">
        <f t="shared" si="5"/>
        <v>0.44064171122994655</v>
      </c>
      <c r="L50" s="58"/>
      <c r="M50" s="59"/>
      <c r="N50" s="22" t="e">
        <f>#REF!</f>
        <v>#REF!</v>
      </c>
      <c r="P50" s="63"/>
    </row>
    <row r="51" spans="1:16" s="19" customFormat="1" ht="18" customHeight="1" x14ac:dyDescent="0.25">
      <c r="A51" s="60" t="s">
        <v>147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  <c r="N51" s="18"/>
      <c r="O51" s="120"/>
    </row>
    <row r="52" spans="1:16" s="19" customFormat="1" ht="30" customHeight="1" x14ac:dyDescent="0.25">
      <c r="A52" s="36">
        <v>38</v>
      </c>
      <c r="B52" s="4" t="s">
        <v>53</v>
      </c>
      <c r="C52" s="57" t="s">
        <v>97</v>
      </c>
      <c r="D52" s="38" t="s">
        <v>0</v>
      </c>
      <c r="E52" s="38" t="s">
        <v>134</v>
      </c>
      <c r="F52" s="38" t="s">
        <v>139</v>
      </c>
      <c r="G52" s="38">
        <v>105</v>
      </c>
      <c r="H52" s="39">
        <v>105</v>
      </c>
      <c r="I52" s="53">
        <v>43.353999999999999</v>
      </c>
      <c r="J52" s="38">
        <f>G52-I52</f>
        <v>61.646000000000001</v>
      </c>
      <c r="K52" s="41">
        <f>J52/G52</f>
        <v>0.58710476190476191</v>
      </c>
      <c r="L52" s="58" t="s">
        <v>73</v>
      </c>
      <c r="M52" s="59"/>
      <c r="N52" s="22" t="e">
        <f>#REF!</f>
        <v>#REF!</v>
      </c>
      <c r="O52" s="67">
        <v>18</v>
      </c>
      <c r="P52" s="19">
        <v>25</v>
      </c>
    </row>
    <row r="53" spans="1:16" s="19" customFormat="1" ht="45.75" customHeight="1" x14ac:dyDescent="0.25">
      <c r="A53" s="36">
        <v>39</v>
      </c>
      <c r="B53" s="4" t="s">
        <v>54</v>
      </c>
      <c r="C53" s="31" t="s">
        <v>98</v>
      </c>
      <c r="D53" s="38" t="s">
        <v>0</v>
      </c>
      <c r="E53" s="38" t="s">
        <v>134</v>
      </c>
      <c r="F53" s="38" t="s">
        <v>140</v>
      </c>
      <c r="G53" s="38">
        <v>5</v>
      </c>
      <c r="H53" s="39">
        <v>5</v>
      </c>
      <c r="I53" s="53">
        <v>3.0470000000000002</v>
      </c>
      <c r="J53" s="38">
        <f>G53-I53</f>
        <v>1.9529999999999998</v>
      </c>
      <c r="K53" s="41">
        <f>J53/G53</f>
        <v>0.39059999999999995</v>
      </c>
      <c r="L53" s="58"/>
      <c r="M53" s="59"/>
      <c r="N53" s="22" t="e">
        <f>#REF!</f>
        <v>#REF!</v>
      </c>
      <c r="O53" s="67"/>
      <c r="P53" s="19">
        <v>26</v>
      </c>
    </row>
    <row r="54" spans="1:16" s="19" customFormat="1" ht="18" customHeight="1" x14ac:dyDescent="0.2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2"/>
      <c r="N54" s="18"/>
      <c r="O54" s="67"/>
    </row>
    <row r="55" spans="1:16" s="19" customFormat="1" ht="30" customHeight="1" x14ac:dyDescent="0.25">
      <c r="A55" s="36">
        <v>40</v>
      </c>
      <c r="B55" s="4" t="s">
        <v>55</v>
      </c>
      <c r="C55" s="57" t="s">
        <v>56</v>
      </c>
      <c r="D55" s="38" t="s">
        <v>0</v>
      </c>
      <c r="E55" s="38" t="s">
        <v>134</v>
      </c>
      <c r="F55" s="38" t="s">
        <v>140</v>
      </c>
      <c r="G55" s="38">
        <v>96</v>
      </c>
      <c r="H55" s="39">
        <v>102</v>
      </c>
      <c r="I55" s="40">
        <v>50.506</v>
      </c>
      <c r="J55" s="38">
        <f>G55-I55</f>
        <v>45.494</v>
      </c>
      <c r="K55" s="41">
        <f>J55/G55</f>
        <v>0.47389583333333335</v>
      </c>
      <c r="L55" s="58" t="s">
        <v>73</v>
      </c>
      <c r="M55" s="59"/>
      <c r="N55" s="22" t="e">
        <f>#REF!</f>
        <v>#REF!</v>
      </c>
      <c r="O55" s="67"/>
      <c r="P55" s="19">
        <v>27</v>
      </c>
    </row>
    <row r="56" spans="1:16" s="19" customFormat="1" ht="18" customHeight="1" x14ac:dyDescent="0.25">
      <c r="A56" s="60" t="s">
        <v>148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2"/>
      <c r="N56" s="18"/>
    </row>
    <row r="57" spans="1:16" s="19" customFormat="1" ht="33.75" customHeight="1" x14ac:dyDescent="0.25">
      <c r="A57" s="36">
        <v>41</v>
      </c>
      <c r="B57" s="4" t="s">
        <v>57</v>
      </c>
      <c r="C57" s="57" t="s">
        <v>58</v>
      </c>
      <c r="D57" s="38" t="s">
        <v>0</v>
      </c>
      <c r="E57" s="31" t="s">
        <v>133</v>
      </c>
      <c r="F57" s="31" t="s">
        <v>141</v>
      </c>
      <c r="G57" s="38">
        <v>127.5</v>
      </c>
      <c r="H57" s="39">
        <v>188.1</v>
      </c>
      <c r="I57" s="40">
        <v>60.441000000000003</v>
      </c>
      <c r="J57" s="38">
        <f>G57-I57</f>
        <v>67.058999999999997</v>
      </c>
      <c r="K57" s="41">
        <f>J57/G57</f>
        <v>0.52595294117647062</v>
      </c>
      <c r="L57" s="58" t="s">
        <v>77</v>
      </c>
      <c r="M57" s="59"/>
      <c r="N57" s="22" t="e">
        <f>#REF!</f>
        <v>#REF!</v>
      </c>
      <c r="O57" s="19">
        <v>19</v>
      </c>
      <c r="P57" s="19">
        <v>28</v>
      </c>
    </row>
    <row r="58" spans="1:16" s="19" customFormat="1" ht="18" customHeight="1" x14ac:dyDescent="0.25">
      <c r="A58" s="64" t="s">
        <v>151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6"/>
      <c r="N58" s="23"/>
    </row>
    <row r="59" spans="1:16" s="19" customFormat="1" ht="45.75" customHeight="1" x14ac:dyDescent="0.25">
      <c r="A59" s="36">
        <v>42</v>
      </c>
      <c r="B59" s="4" t="s">
        <v>80</v>
      </c>
      <c r="C59" s="57" t="s">
        <v>92</v>
      </c>
      <c r="D59" s="38" t="s">
        <v>0</v>
      </c>
      <c r="E59" s="38" t="s">
        <v>134</v>
      </c>
      <c r="F59" s="38" t="s">
        <v>140</v>
      </c>
      <c r="G59" s="38">
        <v>8.6</v>
      </c>
      <c r="H59" s="39">
        <v>8.6</v>
      </c>
      <c r="I59" s="40">
        <v>1.802</v>
      </c>
      <c r="J59" s="38">
        <f>G59-I59</f>
        <v>6.798</v>
      </c>
      <c r="K59" s="41">
        <f>J59/G59</f>
        <v>0.79046511627906979</v>
      </c>
      <c r="L59" s="58" t="s">
        <v>91</v>
      </c>
      <c r="M59" s="59"/>
      <c r="N59" s="22"/>
      <c r="P59" s="63">
        <v>29</v>
      </c>
    </row>
    <row r="60" spans="1:16" s="19" customFormat="1" ht="45.75" customHeight="1" x14ac:dyDescent="0.25">
      <c r="A60" s="36">
        <v>43</v>
      </c>
      <c r="B60" s="4" t="s">
        <v>89</v>
      </c>
      <c r="C60" s="57" t="s">
        <v>93</v>
      </c>
      <c r="D60" s="38" t="s">
        <v>3</v>
      </c>
      <c r="E60" s="38" t="s">
        <v>134</v>
      </c>
      <c r="F60" s="38" t="s">
        <v>140</v>
      </c>
      <c r="G60" s="38">
        <v>0.7</v>
      </c>
      <c r="H60" s="39">
        <v>1.08</v>
      </c>
      <c r="I60" s="40">
        <v>0.58099999999999996</v>
      </c>
      <c r="J60" s="38">
        <f>G60-I60</f>
        <v>0.11899999999999999</v>
      </c>
      <c r="K60" s="41">
        <f>J60/G60</f>
        <v>0.17</v>
      </c>
      <c r="L60" s="58"/>
      <c r="M60" s="59"/>
      <c r="N60" s="22"/>
      <c r="O60" s="19">
        <v>20</v>
      </c>
      <c r="P60" s="63"/>
    </row>
    <row r="61" spans="1:16" s="19" customFormat="1" ht="18" customHeight="1" x14ac:dyDescent="0.25">
      <c r="A61" s="60" t="s">
        <v>149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2"/>
      <c r="N61" s="18"/>
    </row>
    <row r="62" spans="1:16" s="19" customFormat="1" ht="45.75" customHeight="1" x14ac:dyDescent="0.25">
      <c r="A62" s="36">
        <v>44</v>
      </c>
      <c r="B62" s="4" t="s">
        <v>103</v>
      </c>
      <c r="C62" s="31" t="s">
        <v>105</v>
      </c>
      <c r="D62" s="38" t="s">
        <v>0</v>
      </c>
      <c r="E62" s="38" t="s">
        <v>134</v>
      </c>
      <c r="F62" s="38" t="s">
        <v>140</v>
      </c>
      <c r="G62" s="38">
        <v>38.549999999999997</v>
      </c>
      <c r="H62" s="38">
        <v>41.73</v>
      </c>
      <c r="I62" s="43">
        <v>17.085999999999999</v>
      </c>
      <c r="J62" s="38">
        <f>G62-I62</f>
        <v>21.463999999999999</v>
      </c>
      <c r="K62" s="56">
        <f>J62/G62</f>
        <v>0.55678339818417644</v>
      </c>
      <c r="L62" s="58" t="s">
        <v>106</v>
      </c>
      <c r="M62" s="59"/>
      <c r="N62" s="22" t="e">
        <f>#REF!</f>
        <v>#REF!</v>
      </c>
      <c r="O62" s="19">
        <v>21</v>
      </c>
      <c r="P62" s="19">
        <v>30</v>
      </c>
    </row>
    <row r="63" spans="1:16" ht="18" hidden="1" customHeight="1" x14ac:dyDescent="0.25">
      <c r="A63" s="80" t="s">
        <v>102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2"/>
      <c r="N63" s="18"/>
    </row>
    <row r="64" spans="1:16" ht="45.75" hidden="1" customHeight="1" x14ac:dyDescent="0.25">
      <c r="A64" s="3">
        <v>45</v>
      </c>
      <c r="B64" s="4" t="s">
        <v>104</v>
      </c>
      <c r="C64" s="2" t="s">
        <v>118</v>
      </c>
      <c r="D64" s="1" t="s">
        <v>4</v>
      </c>
      <c r="E64" s="31" t="s">
        <v>133</v>
      </c>
      <c r="F64" s="31"/>
      <c r="G64" s="1">
        <v>101.12</v>
      </c>
      <c r="H64" s="1">
        <v>113.6</v>
      </c>
      <c r="I64" s="5">
        <v>27.88</v>
      </c>
      <c r="J64" s="1">
        <f>G64-I64</f>
        <v>73.240000000000009</v>
      </c>
      <c r="K64" s="6">
        <f>J64/G64</f>
        <v>0.72428797468354433</v>
      </c>
      <c r="L64" s="92" t="s">
        <v>107</v>
      </c>
      <c r="M64" s="92"/>
      <c r="N64" s="22" t="e">
        <f>#REF!</f>
        <v>#REF!</v>
      </c>
      <c r="O64">
        <v>22</v>
      </c>
      <c r="P64">
        <v>31</v>
      </c>
    </row>
    <row r="65" spans="1:14" ht="17.25" hidden="1" customHeight="1" x14ac:dyDescent="0.25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1"/>
      <c r="N65" s="24"/>
    </row>
    <row r="66" spans="1:14" ht="30" hidden="1" customHeight="1" x14ac:dyDescent="0.25">
      <c r="A66" s="83" t="s">
        <v>60</v>
      </c>
      <c r="B66" s="84"/>
      <c r="C66" s="84"/>
      <c r="D66" s="84"/>
      <c r="E66" s="85"/>
      <c r="F66" s="35" t="s">
        <v>142</v>
      </c>
      <c r="G66" s="7">
        <f>SUM(G6:G9,G11:G17,G19:G21,G23:G24,G26:G34,G36:G37,G40:G50,G52:G53,G55,G57,G59:G60,G62)</f>
        <v>1784.7959999999996</v>
      </c>
      <c r="H66" s="7">
        <f>SUM(H6:H9,H11:H17,H19:H21,H23:H24,H26:H34,H36:H37,H40:H50,H52:H53,H55,H57,H59:H60,H62)</f>
        <v>2142.4680000000003</v>
      </c>
      <c r="I66" s="8">
        <f>SUM(I6:I9,I11:I17,I19:I21,I23:I24,I26:I34,I36:I37,I40:I50,I52:I53,I55,I57,I59:I60,I62)</f>
        <v>978.36000000000024</v>
      </c>
      <c r="J66" s="8">
        <f>SUM(J6:J9,J11:J17,J19:J21,J23:J24,J26:J34,J36:J37,J40:J50,J52:J53,J55,J57,J59:J60,J62)</f>
        <v>806.43600000000015</v>
      </c>
      <c r="K66" s="9">
        <f>J66/G66</f>
        <v>0.45183651240814093</v>
      </c>
      <c r="L66" s="112" t="s">
        <v>119</v>
      </c>
      <c r="M66" s="113"/>
      <c r="N66" s="25"/>
    </row>
    <row r="67" spans="1:14" ht="30" hidden="1" customHeight="1" x14ac:dyDescent="0.25">
      <c r="A67" s="83" t="s">
        <v>59</v>
      </c>
      <c r="B67" s="84"/>
      <c r="C67" s="84"/>
      <c r="D67" s="84"/>
      <c r="E67" s="85"/>
      <c r="F67" s="35" t="s">
        <v>143</v>
      </c>
      <c r="G67" s="7">
        <f>G66*1.163</f>
        <v>2075.7177479999996</v>
      </c>
      <c r="H67" s="7">
        <f>H66*1.163</f>
        <v>2491.6902840000002</v>
      </c>
      <c r="I67" s="8">
        <f>I66*1.163</f>
        <v>1137.8326800000002</v>
      </c>
      <c r="J67" s="8">
        <f>J66*1.163</f>
        <v>937.88506800000016</v>
      </c>
      <c r="K67" s="9">
        <f>J67/G67</f>
        <v>0.45183651240814093</v>
      </c>
      <c r="L67" s="112"/>
      <c r="M67" s="113"/>
      <c r="N67" s="25"/>
    </row>
    <row r="68" spans="1:14" ht="30" hidden="1" customHeight="1" x14ac:dyDescent="0.25">
      <c r="A68" s="116" t="s">
        <v>60</v>
      </c>
      <c r="B68" s="117"/>
      <c r="C68" s="86" t="s">
        <v>108</v>
      </c>
      <c r="D68" s="87"/>
      <c r="E68" s="88"/>
      <c r="F68" s="33"/>
      <c r="G68" s="10">
        <f>SUM(G6:G9,G11:G17,G19:G21,G23:G24,G26:G34,G36:G37,G40:G50,G52:G53,G55,G57,G59:G60,G62,G64)</f>
        <v>1885.9159999999997</v>
      </c>
      <c r="H68" s="10">
        <f>SUM(H6:H9,H11:H17,H19:H21,H23:H24,H26:H34,H36:H37,H40:H50,H52:H53,H55,H57,H59:H60,H62,H64)</f>
        <v>2256.0680000000002</v>
      </c>
      <c r="I68" s="10">
        <f>SUM(I6:I9,I11:I17,I19:I21,I23:I24,I26:I34,I36:I37,I40:I50,I52:I53,I55,I57,I59:I60,I62,I64)</f>
        <v>1006.2400000000002</v>
      </c>
      <c r="J68" s="10">
        <f>SUM(J6:J9,J11:J17,J19:J21,J23:J24,J26:J34,J36:J37,J40:J50,J52:J53,J55,J57,J59:J60,J62,J64)</f>
        <v>879.67600000000016</v>
      </c>
      <c r="K68" s="11">
        <f>J68/G68</f>
        <v>0.46644495300957217</v>
      </c>
      <c r="L68" s="114" t="s">
        <v>120</v>
      </c>
      <c r="M68" s="115"/>
      <c r="N68" s="26"/>
    </row>
    <row r="69" spans="1:14" ht="30" hidden="1" customHeight="1" x14ac:dyDescent="0.25">
      <c r="A69" s="118" t="s">
        <v>59</v>
      </c>
      <c r="B69" s="119"/>
      <c r="C69" s="89"/>
      <c r="D69" s="90"/>
      <c r="E69" s="91"/>
      <c r="F69" s="34"/>
      <c r="G69" s="10">
        <f>G68*1.163</f>
        <v>2193.3203079999998</v>
      </c>
      <c r="H69" s="10">
        <f>H68*1.163</f>
        <v>2623.8070840000005</v>
      </c>
      <c r="I69" s="10">
        <f>I68*1.163</f>
        <v>1170.2571200000002</v>
      </c>
      <c r="J69" s="10">
        <f>J68*1.163</f>
        <v>1023.0631880000002</v>
      </c>
      <c r="K69" s="11">
        <f>J69/G69</f>
        <v>0.46644495300957212</v>
      </c>
      <c r="L69" s="114"/>
      <c r="M69" s="115"/>
      <c r="N69" s="26"/>
    </row>
    <row r="70" spans="1:14" ht="42" hidden="1" customHeight="1" x14ac:dyDescent="0.25">
      <c r="A70" s="106" t="s">
        <v>88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8"/>
      <c r="L70" s="104">
        <v>561.42100000000005</v>
      </c>
      <c r="M70" s="105"/>
      <c r="N70" s="27"/>
    </row>
    <row r="71" spans="1:14" ht="38.25" hidden="1" customHeight="1" x14ac:dyDescent="0.25">
      <c r="A71" s="109" t="s">
        <v>87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1"/>
      <c r="L71" s="102">
        <v>236</v>
      </c>
      <c r="M71" s="103"/>
      <c r="N71" s="28" t="e">
        <f>SUM(N6:N70)</f>
        <v>#REF!</v>
      </c>
    </row>
    <row r="72" spans="1:14" ht="30.75" hidden="1" customHeight="1" x14ac:dyDescent="0.25">
      <c r="A72" s="15" t="s">
        <v>88</v>
      </c>
      <c r="B72" s="16"/>
      <c r="C72" s="16"/>
      <c r="D72" s="16"/>
      <c r="E72" s="30"/>
      <c r="F72" s="32"/>
      <c r="G72" s="16"/>
      <c r="H72" s="16"/>
      <c r="I72" s="16"/>
      <c r="J72" s="97" t="s">
        <v>108</v>
      </c>
      <c r="K72" s="98"/>
      <c r="L72" s="93">
        <v>567644.19999999995</v>
      </c>
      <c r="M72" s="94"/>
      <c r="N72" s="29"/>
    </row>
    <row r="73" spans="1:14" ht="32.25" hidden="1" customHeight="1" x14ac:dyDescent="0.25">
      <c r="A73" s="95" t="s">
        <v>87</v>
      </c>
      <c r="B73" s="96"/>
      <c r="C73" s="96"/>
      <c r="D73" s="96"/>
      <c r="E73" s="96"/>
      <c r="F73" s="96"/>
      <c r="G73" s="96"/>
      <c r="H73" s="96"/>
      <c r="I73" s="96"/>
      <c r="J73" s="97"/>
      <c r="K73" s="98"/>
      <c r="L73" s="93">
        <v>254</v>
      </c>
      <c r="M73" s="94"/>
      <c r="N73" s="29"/>
    </row>
  </sheetData>
  <mergeCells count="63">
    <mergeCell ref="L73:M73"/>
    <mergeCell ref="A73:I73"/>
    <mergeCell ref="J72:K73"/>
    <mergeCell ref="A65:M65"/>
    <mergeCell ref="L71:M71"/>
    <mergeCell ref="L70:M70"/>
    <mergeCell ref="A70:K70"/>
    <mergeCell ref="A71:K71"/>
    <mergeCell ref="L66:M67"/>
    <mergeCell ref="L68:M69"/>
    <mergeCell ref="A68:B68"/>
    <mergeCell ref="A69:B69"/>
    <mergeCell ref="L72:M72"/>
    <mergeCell ref="A63:M63"/>
    <mergeCell ref="A61:M61"/>
    <mergeCell ref="A66:E66"/>
    <mergeCell ref="A67:E67"/>
    <mergeCell ref="C68:E69"/>
    <mergeCell ref="L62:M62"/>
    <mergeCell ref="L64:M64"/>
    <mergeCell ref="L32:M32"/>
    <mergeCell ref="L26:M31"/>
    <mergeCell ref="B25:M25"/>
    <mergeCell ref="A22:M22"/>
    <mergeCell ref="A18:M18"/>
    <mergeCell ref="L23:M23"/>
    <mergeCell ref="A39:M39"/>
    <mergeCell ref="L33:M34"/>
    <mergeCell ref="B35:M35"/>
    <mergeCell ref="L36:M37"/>
    <mergeCell ref="A38:M38"/>
    <mergeCell ref="A2:M2"/>
    <mergeCell ref="L20:M20"/>
    <mergeCell ref="L21:M21"/>
    <mergeCell ref="L24:M24"/>
    <mergeCell ref="L19:M19"/>
    <mergeCell ref="L6:M9"/>
    <mergeCell ref="B10:M10"/>
    <mergeCell ref="L14:M15"/>
    <mergeCell ref="L16:M16"/>
    <mergeCell ref="L4:M4"/>
    <mergeCell ref="A5:M5"/>
    <mergeCell ref="L13:M13"/>
    <mergeCell ref="L11:M11"/>
    <mergeCell ref="L12:M12"/>
    <mergeCell ref="L17:M17"/>
    <mergeCell ref="P26:P29"/>
    <mergeCell ref="P33:P34"/>
    <mergeCell ref="P36:P37"/>
    <mergeCell ref="P40:P41"/>
    <mergeCell ref="P43:P44"/>
    <mergeCell ref="L59:M60"/>
    <mergeCell ref="A54:M54"/>
    <mergeCell ref="L40:M50"/>
    <mergeCell ref="L52:M53"/>
    <mergeCell ref="P49:P50"/>
    <mergeCell ref="P59:P60"/>
    <mergeCell ref="A51:M51"/>
    <mergeCell ref="A56:M56"/>
    <mergeCell ref="A58:M58"/>
    <mergeCell ref="L57:M57"/>
    <mergeCell ref="L55:M55"/>
    <mergeCell ref="O52:O55"/>
  </mergeCells>
  <phoneticPr fontId="0" type="noConversion"/>
  <pageMargins left="0.7" right="0.7" top="0.75" bottom="0.75" header="0.3" footer="0.3"/>
  <pageSetup paperSize="9" scale="61" orientation="landscape" r:id="rId1"/>
  <rowBreaks count="2" manualBreakCount="2">
    <brk id="24" max="16383" man="1"/>
    <brk id="50" max="10" man="1"/>
  </rowBreaks>
  <ignoredErrors>
    <ignoredError sqref="H68:I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ТЭКОС</dc:creator>
  <cp:lastModifiedBy>Константин А. Рапарцевиль</cp:lastModifiedBy>
  <cp:lastPrinted>2018-07-17T08:49:21Z</cp:lastPrinted>
  <dcterms:created xsi:type="dcterms:W3CDTF">2012-05-19T06:17:31Z</dcterms:created>
  <dcterms:modified xsi:type="dcterms:W3CDTF">2018-12-28T05:42:57Z</dcterms:modified>
</cp:coreProperties>
</file>