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F16" i="100"/>
  <c r="C16"/>
  <c r="P21" i="101"/>
  <c r="P20"/>
  <c r="P15"/>
  <c r="P11"/>
  <c r="P9"/>
  <c r="P22" s="1"/>
  <c r="O9"/>
  <c r="H9" l="1"/>
  <c r="P23" i="96" l="1"/>
  <c r="P17"/>
  <c r="O17"/>
  <c r="I23"/>
  <c r="H17"/>
  <c r="I17" s="1"/>
  <c r="I9" i="101"/>
  <c r="I21"/>
  <c r="I20"/>
  <c r="I15"/>
  <c r="I11"/>
  <c r="C19" i="100"/>
  <c r="I22" i="101" l="1"/>
  <c r="C5" i="100" s="1"/>
  <c r="C6" s="1"/>
  <c r="P16" i="98"/>
  <c r="P12"/>
  <c r="P10"/>
  <c r="P8" i="97"/>
  <c r="P8" i="98"/>
  <c r="P11" i="97"/>
  <c r="F19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<sst xmlns="http://schemas.openxmlformats.org/spreadsheetml/2006/main" count="894" uniqueCount="179">
  <si>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</si>
  <si>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</si>
  <si>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</si>
  <si>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</si>
  <si>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</si>
  <si>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</si>
  <si>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</si>
  <si>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</si>
  <si>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</si>
  <si>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</si>
  <si>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</si>
  <si>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</si>
  <si>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</si>
  <si>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</si>
  <si>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</si>
  <si>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</si>
  <si>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</si>
  <si>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</si>
  <si>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</si>
  <si>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</si>
  <si>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</si>
  <si>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</si>
  <si>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</si>
  <si>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</si>
  <si>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</si>
  <si>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</si>
  <si>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</si>
  <si>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</si>
  <si>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</si>
  <si>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</si>
  <si>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</si>
  <si>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</si>
  <si>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</si>
  <si>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</si>
  <si>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</si>
  <si>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</si>
  <si>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</si>
  <si>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</si>
  <si>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</si>
  <si>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</si>
  <si>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</si>
  <si>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</si>
  <si>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</si>
  <si>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</si>
  <si>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</si>
  <si>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</si>
  <si>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</si>
  <si>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</si>
  <si>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</si>
  <si>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</si>
  <si>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</si>
  <si>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</si>
  <si>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</si>
  <si>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</si>
  <si>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</si>
  <si>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</si>
  <si>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</si>
  <si>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</si>
  <si>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</si>
  <si>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</si>
  <si>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</si>
  <si>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</si>
  <si>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</si>
  <si>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</si>
  <si>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</si>
  <si>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</si>
  <si>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</si>
  <si>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</si>
  <si>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</si>
  <si>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</si>
  <si>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</si>
  <si>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</si>
  <si>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</si>
  <si>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</si>
  <si>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</si>
  <si>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</si>
  <si>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</si>
  <si>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</si>
  <si>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</si>
  <si>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</si>
  <si>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</si>
  <si>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</si>
  <si>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</si>
  <si>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</si>
  <si>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</si>
  <si>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</si>
  <si>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</si>
  <si>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</si>
  <si>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</si>
  <si>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</si>
  <si>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</si>
  <si>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</si>
  <si>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</si>
  <si>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</si>
  <si>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</si>
  <si>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</si>
  <si>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</si>
  <si>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</si>
  <si>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</si>
  <si>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</si>
  <si>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</si>
  <si>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</si>
  <si>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</si>
  <si>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</si>
  <si>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</si>
  <si>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</si>
  <si>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</si>
  <si>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</si>
  <si>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</si>
  <si>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</si>
  <si>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</si>
  <si>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</si>
  <si>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</si>
  <si>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</si>
  <si>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</si>
  <si>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</si>
  <si>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</si>
  <si>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</si>
  <si>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</si>
  <si>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</si>
  <si>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</si>
  <si>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</si>
  <si>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</si>
  <si>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</si>
  <si>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</si>
  <si>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</si>
  <si>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</si>
  <si>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</si>
  <si>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</si>
  <si>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</si>
  <si>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</si>
  <si>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</si>
  <si>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</si>
  <si>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</si>
  <si>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</si>
  <si>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</si>
  <si>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</si>
  <si>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</si>
  <si>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</si>
  <si>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</si>
  <si>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</si>
  <si>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</si>
  <si>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</si>
  <si>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</si>
  <si>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</si>
  <si>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</si>
  <si>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</si>
  <si>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</si>
  <si>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</si>
  <si>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</si>
  <si>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</si>
  <si>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</si>
  <si>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</si>
  <si>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</si>
  <si>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</si>
  <si>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</si>
  <si>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</si>
  <si>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</si>
  <si>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</si>
  <si>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</si>
  <si>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</si>
  <si>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</si>
  <si>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</si>
  <si>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</si>
  <si>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</si>
  <si>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</si>
  <si>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</si>
  <si>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</si>
  <si>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</si>
  <si>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</si>
  <si>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</si>
  <si>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АСБ 3х240</t>
  </si>
  <si>
    <t>К1-08-2
(коэф.Ц1-53-1-7)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</si>
  <si>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питающего фидера 10 кВ КЛ-76, пгт. Никель</t>
    </r>
  </si>
  <si>
    <t>2024 год</t>
  </si>
  <si>
    <t>2025 год</t>
  </si>
  <si>
    <t>1 цепь, прокладка в траншее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</si>
  <si>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Р_ПрН_КЛ-76_12212_8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</si>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</sst>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2" t="s">
        <v>36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4" t="s">
        <v>121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5" t="s">
        <v>33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6" t="s">
        <v>178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8" t="s">
        <v>173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9" t="s">
        <v>177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1" t="s">
        <v>34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7" t="s">
        <v>35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0" t="s">
        <v>122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0" t="s">
        <v>159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7" t="s">
        <v>42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1" t="s">
        <v>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1:17" ht="15" customHeight="1">
      <c r="A17" s="132" t="s">
        <v>0</v>
      </c>
      <c r="B17" s="133" t="s">
        <v>2</v>
      </c>
      <c r="C17" s="134" t="s">
        <v>28</v>
      </c>
      <c r="D17" s="134"/>
      <c r="E17" s="134"/>
      <c r="F17" s="134"/>
      <c r="G17" s="134"/>
      <c r="H17" s="134"/>
      <c r="I17" s="134"/>
      <c r="J17" s="134" t="s">
        <v>29</v>
      </c>
      <c r="K17" s="134"/>
      <c r="L17" s="134"/>
      <c r="M17" s="134"/>
      <c r="N17" s="134"/>
      <c r="O17" s="134"/>
      <c r="P17" s="134"/>
      <c r="Q17" s="44"/>
    </row>
    <row r="18" spans="1:17" ht="41.25" customHeight="1">
      <c r="A18" s="132"/>
      <c r="B18" s="133"/>
      <c r="C18" s="135" t="s">
        <v>53</v>
      </c>
      <c r="D18" s="136"/>
      <c r="E18" s="136"/>
      <c r="F18" s="136"/>
      <c r="G18" s="136"/>
      <c r="H18" s="136"/>
      <c r="I18" s="137"/>
      <c r="J18" s="135" t="s">
        <v>53</v>
      </c>
      <c r="K18" s="136"/>
      <c r="L18" s="136"/>
      <c r="M18" s="136"/>
      <c r="N18" s="136"/>
      <c r="O18" s="136"/>
      <c r="P18" s="137"/>
      <c r="Q18" s="44"/>
    </row>
    <row r="19" spans="1:17" ht="33.75" customHeight="1">
      <c r="A19" s="132"/>
      <c r="B19" s="133"/>
      <c r="C19" s="133" t="s">
        <v>12</v>
      </c>
      <c r="D19" s="133"/>
      <c r="E19" s="133"/>
      <c r="F19" s="133"/>
      <c r="G19" s="133" t="s">
        <v>96</v>
      </c>
      <c r="H19" s="138"/>
      <c r="I19" s="138"/>
      <c r="J19" s="133" t="s">
        <v>12</v>
      </c>
      <c r="K19" s="133"/>
      <c r="L19" s="133"/>
      <c r="M19" s="133"/>
      <c r="N19" s="133" t="s">
        <v>96</v>
      </c>
      <c r="O19" s="138"/>
      <c r="P19" s="138"/>
    </row>
    <row r="20" spans="1:17" s="9" customFormat="1" ht="63">
      <c r="A20" s="132"/>
      <c r="B20" s="133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88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88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1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88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88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1" t="s">
        <v>161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19" customFormat="1">
      <c r="A3" s="132" t="s">
        <v>0</v>
      </c>
      <c r="B3" s="133" t="s">
        <v>2</v>
      </c>
      <c r="C3" s="134" t="s">
        <v>28</v>
      </c>
      <c r="D3" s="134"/>
      <c r="E3" s="134"/>
      <c r="F3" s="134"/>
      <c r="G3" s="134"/>
      <c r="H3" s="134"/>
      <c r="I3" s="134"/>
      <c r="J3" s="134" t="s">
        <v>29</v>
      </c>
      <c r="K3" s="134"/>
      <c r="L3" s="134"/>
      <c r="M3" s="134"/>
      <c r="N3" s="134"/>
      <c r="O3" s="134"/>
      <c r="P3" s="134"/>
    </row>
    <row r="4" spans="1:16" s="19" customFormat="1" ht="47.25" customHeight="1">
      <c r="A4" s="132"/>
      <c r="B4" s="133"/>
      <c r="C4" s="133" t="s">
        <v>53</v>
      </c>
      <c r="D4" s="133"/>
      <c r="E4" s="133"/>
      <c r="F4" s="133"/>
      <c r="G4" s="133"/>
      <c r="H4" s="133"/>
      <c r="I4" s="133"/>
      <c r="J4" s="133" t="s">
        <v>53</v>
      </c>
      <c r="K4" s="133"/>
      <c r="L4" s="133"/>
      <c r="M4" s="133"/>
      <c r="N4" s="133"/>
      <c r="O4" s="133"/>
      <c r="P4" s="133"/>
    </row>
    <row r="5" spans="1:16" ht="33.75" customHeight="1">
      <c r="A5" s="132"/>
      <c r="B5" s="133"/>
      <c r="C5" s="133" t="s">
        <v>12</v>
      </c>
      <c r="D5" s="133"/>
      <c r="E5" s="133"/>
      <c r="F5" s="133"/>
      <c r="G5" s="133" t="s">
        <v>96</v>
      </c>
      <c r="H5" s="138"/>
      <c r="I5" s="138"/>
      <c r="J5" s="133" t="s">
        <v>12</v>
      </c>
      <c r="K5" s="133"/>
      <c r="L5" s="133"/>
      <c r="M5" s="133"/>
      <c r="N5" s="133" t="s">
        <v>96</v>
      </c>
      <c r="O5" s="138"/>
      <c r="P5" s="138"/>
    </row>
    <row r="6" spans="1:16" s="9" customFormat="1" ht="63">
      <c r="A6" s="132"/>
      <c r="B6" s="133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170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162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163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166</v>
      </c>
      <c r="C17" s="86">
        <v>0.4</v>
      </c>
      <c r="D17" s="108" t="s">
        <v>167</v>
      </c>
      <c r="E17" s="86"/>
      <c r="F17" s="86" t="s">
        <v>16</v>
      </c>
      <c r="G17" s="16" t="s">
        <v>168</v>
      </c>
      <c r="H17" s="3">
        <f>162*1.1</f>
        <v>178.20000000000002</v>
      </c>
      <c r="I17" s="18">
        <f>H17*E17</f>
        <v>0</v>
      </c>
      <c r="J17" s="108">
        <v>0.4</v>
      </c>
      <c r="K17" s="108" t="s">
        <v>167</v>
      </c>
      <c r="L17" s="108"/>
      <c r="M17" s="108" t="s">
        <v>16</v>
      </c>
      <c r="N17" s="16" t="s">
        <v>168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164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165</v>
      </c>
      <c r="C22" s="86"/>
      <c r="D22" s="86" t="s">
        <v>95</v>
      </c>
      <c r="E22" s="22" t="s">
        <v>169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169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19"/>
      <c r="B25" s="119"/>
      <c r="C25" s="119"/>
      <c r="D25" s="119"/>
      <c r="E25" s="119"/>
      <c r="F25" s="119"/>
      <c r="G25" s="119"/>
      <c r="H25" s="88"/>
      <c r="I25" s="37"/>
    </row>
    <row r="26" spans="1:16" s="57" customFormat="1" ht="41.25" customHeight="1">
      <c r="A26" s="119"/>
      <c r="B26" s="119"/>
      <c r="C26" s="119"/>
      <c r="D26" s="119"/>
      <c r="E26" s="119"/>
      <c r="F26" s="119"/>
      <c r="G26" s="119"/>
      <c r="H26" s="88"/>
      <c r="I26" s="37"/>
    </row>
    <row r="27" spans="1:16" s="57" customFormat="1" ht="38.25" customHeight="1">
      <c r="A27" s="119"/>
      <c r="B27" s="119"/>
      <c r="C27" s="119"/>
      <c r="D27" s="119"/>
      <c r="E27" s="119"/>
      <c r="F27" s="119"/>
      <c r="G27" s="119"/>
      <c r="H27" s="91"/>
      <c r="I27" s="37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88"/>
      <c r="I28" s="37"/>
    </row>
    <row r="29" spans="1:16" s="57" customFormat="1" ht="217.5" customHeight="1">
      <c r="A29" s="115"/>
      <c r="B29" s="118"/>
      <c r="C29" s="118"/>
      <c r="D29" s="118"/>
      <c r="E29" s="118"/>
      <c r="F29" s="118"/>
      <c r="G29" s="118"/>
      <c r="H29" s="88"/>
      <c r="I29" s="37"/>
    </row>
    <row r="30" spans="1:16" ht="53.25" customHeight="1">
      <c r="A30" s="115"/>
      <c r="B30" s="116"/>
      <c r="C30" s="116"/>
      <c r="D30" s="116"/>
      <c r="E30" s="116"/>
      <c r="F30" s="116"/>
      <c r="G30" s="116"/>
    </row>
    <row r="31" spans="1:16">
      <c r="A31" s="117"/>
      <c r="B31" s="117"/>
      <c r="C31" s="117"/>
      <c r="D31" s="117"/>
      <c r="E31" s="117"/>
      <c r="F31" s="117"/>
      <c r="G31" s="117"/>
    </row>
    <row r="32" spans="1:16">
      <c r="B32" s="91"/>
    </row>
    <row r="36" spans="2:2">
      <c r="B36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32" t="s">
        <v>0</v>
      </c>
      <c r="B2" s="133" t="s">
        <v>2</v>
      </c>
      <c r="C2" s="134" t="s">
        <v>28</v>
      </c>
      <c r="D2" s="134"/>
      <c r="E2" s="134"/>
      <c r="F2" s="134"/>
      <c r="G2" s="134"/>
      <c r="H2" s="134"/>
      <c r="I2" s="134"/>
      <c r="J2" s="134" t="s">
        <v>29</v>
      </c>
      <c r="K2" s="134"/>
      <c r="L2" s="134"/>
      <c r="M2" s="134"/>
      <c r="N2" s="134"/>
      <c r="O2" s="134"/>
      <c r="P2" s="134"/>
    </row>
    <row r="3" spans="1:16" ht="45" customHeight="1">
      <c r="A3" s="132"/>
      <c r="B3" s="133"/>
      <c r="C3" s="135" t="s">
        <v>53</v>
      </c>
      <c r="D3" s="136"/>
      <c r="E3" s="136"/>
      <c r="F3" s="136"/>
      <c r="G3" s="136"/>
      <c r="H3" s="136"/>
      <c r="I3" s="137"/>
      <c r="J3" s="135" t="s">
        <v>53</v>
      </c>
      <c r="K3" s="136"/>
      <c r="L3" s="136"/>
      <c r="M3" s="136"/>
      <c r="N3" s="136"/>
      <c r="O3" s="136"/>
      <c r="P3" s="137"/>
    </row>
    <row r="4" spans="1:16" ht="33.75" customHeight="1">
      <c r="A4" s="132"/>
      <c r="B4" s="133"/>
      <c r="C4" s="133" t="s">
        <v>12</v>
      </c>
      <c r="D4" s="133"/>
      <c r="E4" s="133"/>
      <c r="F4" s="133"/>
      <c r="G4" s="133" t="s">
        <v>96</v>
      </c>
      <c r="H4" s="138"/>
      <c r="I4" s="138"/>
      <c r="J4" s="133" t="s">
        <v>12</v>
      </c>
      <c r="K4" s="133"/>
      <c r="L4" s="133"/>
      <c r="M4" s="133"/>
      <c r="N4" s="133" t="s">
        <v>96</v>
      </c>
      <c r="O4" s="138"/>
      <c r="P4" s="138"/>
    </row>
    <row r="5" spans="1:16" s="9" customFormat="1" ht="63">
      <c r="A5" s="132"/>
      <c r="B5" s="133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138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19"/>
      <c r="B14" s="119"/>
      <c r="C14" s="119"/>
      <c r="D14" s="119"/>
      <c r="E14" s="119"/>
      <c r="F14" s="119"/>
      <c r="G14" s="119"/>
      <c r="H14" s="66"/>
      <c r="I14" s="37"/>
    </row>
    <row r="15" spans="1:16" s="57" customFormat="1" ht="41.25" customHeight="1">
      <c r="A15" s="119"/>
      <c r="B15" s="119"/>
      <c r="C15" s="119"/>
      <c r="D15" s="119"/>
      <c r="E15" s="119"/>
      <c r="F15" s="119"/>
      <c r="G15" s="119"/>
      <c r="H15" s="66"/>
      <c r="I15" s="37"/>
    </row>
    <row r="16" spans="1:16" s="57" customFormat="1" ht="38.25" customHeight="1">
      <c r="A16" s="119"/>
      <c r="B16" s="119"/>
      <c r="C16" s="119"/>
      <c r="D16" s="119"/>
      <c r="E16" s="119"/>
      <c r="F16" s="119"/>
      <c r="G16" s="119"/>
      <c r="H16"/>
      <c r="I16" s="37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6"/>
      <c r="I17" s="37"/>
    </row>
    <row r="18" spans="1:9" s="57" customFormat="1" ht="217.5" customHeight="1">
      <c r="A18" s="115"/>
      <c r="B18" s="118"/>
      <c r="C18" s="118"/>
      <c r="D18" s="118"/>
      <c r="E18" s="118"/>
      <c r="F18" s="118"/>
      <c r="G18" s="118"/>
      <c r="H18" s="66"/>
      <c r="I18" s="37"/>
    </row>
    <row r="19" spans="1:9" ht="53.25" customHeight="1">
      <c r="A19" s="115"/>
      <c r="B19" s="116"/>
      <c r="C19" s="116"/>
      <c r="D19" s="116"/>
      <c r="E19" s="116"/>
      <c r="F19" s="116"/>
      <c r="G19" s="116"/>
    </row>
    <row r="20" spans="1:9">
      <c r="A20" s="117"/>
      <c r="B20" s="117"/>
      <c r="C20" s="117"/>
      <c r="D20" s="117"/>
      <c r="E20" s="117"/>
      <c r="F20" s="117"/>
      <c r="G20" s="117"/>
    </row>
    <row r="21" spans="1:9">
      <c r="B21"/>
    </row>
    <row r="25" spans="1:9">
      <c r="B25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7:G17"/>
    <mergeCell ref="A18:G18"/>
    <mergeCell ref="A19:G19"/>
    <mergeCell ref="A20:G20"/>
    <mergeCell ref="A14:G14"/>
    <mergeCell ref="A15:G15"/>
    <mergeCell ref="A16:G1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139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32" t="s">
        <v>0</v>
      </c>
      <c r="B2" s="133" t="s">
        <v>2</v>
      </c>
      <c r="C2" s="134" t="s">
        <v>28</v>
      </c>
      <c r="D2" s="134"/>
      <c r="E2" s="134"/>
      <c r="F2" s="134"/>
      <c r="G2" s="134"/>
      <c r="H2" s="134"/>
      <c r="I2" s="134"/>
      <c r="J2" s="134" t="s">
        <v>29</v>
      </c>
      <c r="K2" s="134"/>
      <c r="L2" s="134"/>
      <c r="M2" s="134"/>
      <c r="N2" s="134"/>
      <c r="O2" s="134"/>
      <c r="P2" s="134"/>
    </row>
    <row r="3" spans="1:16" ht="41.25" customHeight="1">
      <c r="A3" s="132"/>
      <c r="B3" s="133"/>
      <c r="C3" s="135" t="s">
        <v>53</v>
      </c>
      <c r="D3" s="136"/>
      <c r="E3" s="136"/>
      <c r="F3" s="136"/>
      <c r="G3" s="136"/>
      <c r="H3" s="136"/>
      <c r="I3" s="137"/>
      <c r="J3" s="135" t="s">
        <v>53</v>
      </c>
      <c r="K3" s="136"/>
      <c r="L3" s="136"/>
      <c r="M3" s="136"/>
      <c r="N3" s="136"/>
      <c r="O3" s="136"/>
      <c r="P3" s="137"/>
    </row>
    <row r="4" spans="1:16" ht="33.75" customHeight="1">
      <c r="A4" s="132"/>
      <c r="B4" s="133"/>
      <c r="C4" s="133" t="s">
        <v>12</v>
      </c>
      <c r="D4" s="133"/>
      <c r="E4" s="133"/>
      <c r="F4" s="133"/>
      <c r="G4" s="133" t="s">
        <v>96</v>
      </c>
      <c r="H4" s="138"/>
      <c r="I4" s="138"/>
      <c r="J4" s="133" t="s">
        <v>12</v>
      </c>
      <c r="K4" s="133"/>
      <c r="L4" s="133"/>
      <c r="M4" s="133"/>
      <c r="N4" s="133" t="s">
        <v>96</v>
      </c>
      <c r="O4" s="138"/>
      <c r="P4" s="138"/>
    </row>
    <row r="5" spans="1:16" s="9" customFormat="1" ht="63">
      <c r="A5" s="132"/>
      <c r="B5" s="133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100" t="s">
        <v>145</v>
      </c>
      <c r="B9" s="14" t="s">
        <v>146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137</v>
      </c>
      <c r="B11" s="14" t="s">
        <v>147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148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19"/>
      <c r="B20" s="119"/>
      <c r="C20" s="119"/>
      <c r="D20" s="119"/>
      <c r="E20" s="119"/>
      <c r="F20" s="119"/>
      <c r="G20" s="119"/>
      <c r="H20" s="88"/>
      <c r="I20" s="37"/>
    </row>
    <row r="21" spans="1:16" s="57" customFormat="1" ht="41.25" customHeight="1">
      <c r="A21" s="119"/>
      <c r="B21" s="119"/>
      <c r="C21" s="119"/>
      <c r="D21" s="119"/>
      <c r="E21" s="119"/>
      <c r="F21" s="119"/>
      <c r="G21" s="119"/>
      <c r="H21" s="88"/>
      <c r="I21" s="37"/>
    </row>
    <row r="22" spans="1:16" s="57" customFormat="1" ht="38.25" customHeight="1">
      <c r="A22" s="119"/>
      <c r="B22" s="119"/>
      <c r="C22" s="119"/>
      <c r="D22" s="119"/>
      <c r="E22" s="119"/>
      <c r="F22" s="119"/>
      <c r="G22" s="119"/>
      <c r="H22" s="91"/>
      <c r="I22" s="37"/>
    </row>
    <row r="23" spans="1:16" s="57" customFormat="1" ht="18.75" customHeight="1">
      <c r="A23" s="120"/>
      <c r="B23" s="120"/>
      <c r="C23" s="120"/>
      <c r="D23" s="120"/>
      <c r="E23" s="120"/>
      <c r="F23" s="120"/>
      <c r="G23" s="120"/>
      <c r="H23" s="88"/>
      <c r="I23" s="37"/>
    </row>
    <row r="24" spans="1:16" s="57" customFormat="1" ht="42" customHeight="1">
      <c r="A24" s="115"/>
      <c r="B24" s="118"/>
      <c r="C24" s="118"/>
      <c r="D24" s="118"/>
      <c r="E24" s="118"/>
      <c r="F24" s="118"/>
      <c r="G24" s="118"/>
      <c r="H24" s="88"/>
      <c r="I24" s="37"/>
    </row>
    <row r="25" spans="1:16" ht="53.25" customHeight="1">
      <c r="A25" s="115"/>
      <c r="B25" s="116"/>
      <c r="C25" s="116"/>
      <c r="D25" s="116"/>
      <c r="E25" s="116"/>
      <c r="F25" s="116"/>
      <c r="G25" s="116"/>
    </row>
    <row r="26" spans="1:16">
      <c r="A26" s="117"/>
      <c r="B26" s="117"/>
      <c r="C26" s="117"/>
      <c r="D26" s="117"/>
      <c r="E26" s="117"/>
      <c r="F26" s="117"/>
      <c r="G26" s="117"/>
    </row>
    <row r="27" spans="1:16">
      <c r="B27" s="91"/>
    </row>
    <row r="31" spans="1:16">
      <c r="B31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D9" sqref="D9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1" t="s">
        <v>141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ht="15.75" customHeight="1">
      <c r="A3" s="132" t="s">
        <v>0</v>
      </c>
      <c r="B3" s="133" t="s">
        <v>2</v>
      </c>
      <c r="C3" s="134" t="s">
        <v>28</v>
      </c>
      <c r="D3" s="134"/>
      <c r="E3" s="134"/>
      <c r="F3" s="134"/>
      <c r="G3" s="134"/>
      <c r="H3" s="134"/>
      <c r="I3" s="134"/>
      <c r="J3" s="134" t="s">
        <v>29</v>
      </c>
      <c r="K3" s="134"/>
      <c r="L3" s="134"/>
      <c r="M3" s="134"/>
      <c r="N3" s="134"/>
      <c r="O3" s="134"/>
      <c r="P3" s="134"/>
    </row>
    <row r="4" spans="1:16" ht="33" customHeight="1">
      <c r="A4" s="132"/>
      <c r="B4" s="133"/>
      <c r="C4" s="133" t="s">
        <v>53</v>
      </c>
      <c r="D4" s="133"/>
      <c r="E4" s="133"/>
      <c r="F4" s="133"/>
      <c r="G4" s="133"/>
      <c r="H4" s="133"/>
      <c r="I4" s="133"/>
      <c r="J4" s="135" t="s">
        <v>53</v>
      </c>
      <c r="K4" s="136"/>
      <c r="L4" s="136"/>
      <c r="M4" s="136"/>
      <c r="N4" s="136"/>
      <c r="O4" s="136"/>
      <c r="P4" s="137"/>
    </row>
    <row r="5" spans="1:16" ht="33.75" customHeight="1">
      <c r="A5" s="132"/>
      <c r="B5" s="133"/>
      <c r="C5" s="133" t="s">
        <v>12</v>
      </c>
      <c r="D5" s="133"/>
      <c r="E5" s="133"/>
      <c r="F5" s="133"/>
      <c r="G5" s="133" t="s">
        <v>96</v>
      </c>
      <c r="H5" s="138"/>
      <c r="I5" s="138"/>
      <c r="J5" s="133" t="s">
        <v>12</v>
      </c>
      <c r="K5" s="133"/>
      <c r="L5" s="133"/>
      <c r="M5" s="133"/>
      <c r="N5" s="133" t="s">
        <v>96</v>
      </c>
      <c r="O5" s="138"/>
      <c r="P5" s="138"/>
    </row>
    <row r="6" spans="1:16" s="9" customFormat="1" ht="63">
      <c r="A6" s="132"/>
      <c r="B6" s="133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2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10</v>
      </c>
      <c r="D9" s="38" t="s">
        <v>171</v>
      </c>
      <c r="E9" s="94">
        <v>1.56</v>
      </c>
      <c r="F9" s="107" t="s">
        <v>20</v>
      </c>
      <c r="G9" s="16" t="s">
        <v>172</v>
      </c>
      <c r="H9" s="106">
        <f>3055*1.23</f>
        <v>3757.65</v>
      </c>
      <c r="I9" s="18">
        <f>E9*H9</f>
        <v>5861.9340000000002</v>
      </c>
      <c r="J9" s="112">
        <v>10</v>
      </c>
      <c r="K9" s="38" t="s">
        <v>171</v>
      </c>
      <c r="L9" s="94">
        <v>1.56</v>
      </c>
      <c r="M9" s="114" t="s">
        <v>20</v>
      </c>
      <c r="N9" s="16" t="s">
        <v>172</v>
      </c>
      <c r="O9" s="112">
        <f>3055*1.23</f>
        <v>3757.65</v>
      </c>
      <c r="P9" s="18">
        <f>L9*O9</f>
        <v>5861.9340000000002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2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10</v>
      </c>
      <c r="D11" s="38" t="s">
        <v>176</v>
      </c>
      <c r="E11" s="94">
        <v>1.56</v>
      </c>
      <c r="F11" s="107" t="s">
        <v>3</v>
      </c>
      <c r="G11" s="16" t="s">
        <v>144</v>
      </c>
      <c r="H11" s="106">
        <v>1428</v>
      </c>
      <c r="I11" s="18">
        <f>E11*H11</f>
        <v>2227.6800000000003</v>
      </c>
      <c r="J11" s="112">
        <v>10</v>
      </c>
      <c r="K11" s="38" t="s">
        <v>176</v>
      </c>
      <c r="L11" s="94">
        <v>1.56</v>
      </c>
      <c r="M11" s="114" t="s">
        <v>3</v>
      </c>
      <c r="N11" s="16" t="s">
        <v>144</v>
      </c>
      <c r="O11" s="112">
        <v>1428</v>
      </c>
      <c r="P11" s="18">
        <f>L11*O11</f>
        <v>2227.6800000000003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2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2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2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10</v>
      </c>
      <c r="D15" s="38"/>
      <c r="E15" s="94">
        <v>1.56</v>
      </c>
      <c r="F15" s="107" t="s">
        <v>3</v>
      </c>
      <c r="G15" s="16" t="s">
        <v>123</v>
      </c>
      <c r="H15" s="106">
        <v>611</v>
      </c>
      <c r="I15" s="18">
        <f>E15*H15</f>
        <v>953.16000000000008</v>
      </c>
      <c r="J15" s="112">
        <v>10</v>
      </c>
      <c r="K15" s="38"/>
      <c r="L15" s="94">
        <v>1.56</v>
      </c>
      <c r="M15" s="114" t="s">
        <v>3</v>
      </c>
      <c r="N15" s="16" t="s">
        <v>123</v>
      </c>
      <c r="O15" s="112">
        <v>611</v>
      </c>
      <c r="P15" s="18">
        <f>L15*O15</f>
        <v>953.16000000000008</v>
      </c>
    </row>
    <row r="16" spans="1:16" s="12" customFormat="1">
      <c r="A16" s="75" t="s">
        <v>119</v>
      </c>
      <c r="B16" s="15" t="s">
        <v>149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2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10</v>
      </c>
      <c r="D17" s="38"/>
      <c r="E17" s="105"/>
      <c r="F17" s="107" t="s">
        <v>150</v>
      </c>
      <c r="G17" s="16"/>
      <c r="H17" s="106"/>
      <c r="I17" s="18"/>
      <c r="J17" s="112">
        <v>10</v>
      </c>
      <c r="K17" s="38"/>
      <c r="L17" s="105"/>
      <c r="M17" s="114" t="s">
        <v>150</v>
      </c>
      <c r="N17" s="16"/>
      <c r="O17" s="112"/>
      <c r="P17" s="18"/>
    </row>
    <row r="18" spans="1:16" s="12" customFormat="1">
      <c r="A18" s="75" t="s">
        <v>120</v>
      </c>
      <c r="B18" s="15" t="s">
        <v>151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2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152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2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153</v>
      </c>
      <c r="C20" s="106">
        <v>10</v>
      </c>
      <c r="D20" s="38"/>
      <c r="E20" s="106">
        <v>160</v>
      </c>
      <c r="F20" s="106" t="s">
        <v>155</v>
      </c>
      <c r="G20" s="106" t="s">
        <v>156</v>
      </c>
      <c r="H20" s="106">
        <v>1.3</v>
      </c>
      <c r="I20" s="18">
        <f>E20*H20</f>
        <v>208</v>
      </c>
      <c r="J20" s="112">
        <v>10</v>
      </c>
      <c r="K20" s="38"/>
      <c r="L20" s="112">
        <v>160</v>
      </c>
      <c r="M20" s="112" t="s">
        <v>155</v>
      </c>
      <c r="N20" s="112" t="s">
        <v>156</v>
      </c>
      <c r="O20" s="112">
        <v>1.3</v>
      </c>
      <c r="P20" s="18">
        <f>L20*O20</f>
        <v>208</v>
      </c>
    </row>
    <row r="21" spans="1:16" s="12" customFormat="1" ht="35.25" customHeight="1">
      <c r="A21" s="75" t="s">
        <v>45</v>
      </c>
      <c r="B21" s="15" t="s">
        <v>154</v>
      </c>
      <c r="C21" s="106">
        <v>10</v>
      </c>
      <c r="D21" s="38"/>
      <c r="E21" s="105">
        <v>819</v>
      </c>
      <c r="F21" s="107" t="s">
        <v>155</v>
      </c>
      <c r="G21" s="106" t="s">
        <v>157</v>
      </c>
      <c r="H21" s="106">
        <v>2.3199999999999998</v>
      </c>
      <c r="I21" s="18">
        <f>E21*H21</f>
        <v>1900.08</v>
      </c>
      <c r="J21" s="112">
        <v>10</v>
      </c>
      <c r="K21" s="38"/>
      <c r="L21" s="105">
        <v>819</v>
      </c>
      <c r="M21" s="114" t="s">
        <v>155</v>
      </c>
      <c r="N21" s="112" t="s">
        <v>157</v>
      </c>
      <c r="O21" s="112">
        <v>2.3199999999999998</v>
      </c>
      <c r="P21" s="18">
        <f>L21*O21</f>
        <v>1900.08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10942.854000000001</v>
      </c>
      <c r="J22" s="23"/>
      <c r="K22" s="112"/>
      <c r="L22" s="112"/>
      <c r="M22" s="112"/>
      <c r="N22" s="3"/>
      <c r="O22" s="3"/>
      <c r="P22" s="24">
        <f>P9+P11+P15+P21</f>
        <v>10942.854000000001</v>
      </c>
    </row>
    <row r="23" spans="1:16" ht="15.75" customHeight="1">
      <c r="D23" s="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88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88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1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88"/>
      <c r="I27" s="37"/>
    </row>
    <row r="28" spans="1:16" s="57" customFormat="1" ht="217.5" customHeight="1">
      <c r="A28" s="115"/>
      <c r="B28" s="118"/>
      <c r="C28" s="118"/>
      <c r="D28" s="118"/>
      <c r="E28" s="118"/>
      <c r="F28" s="118"/>
      <c r="G28" s="118"/>
      <c r="H28" s="88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9:G29"/>
    <mergeCell ref="A30:G30"/>
    <mergeCell ref="N5:P5"/>
    <mergeCell ref="A24:G24"/>
    <mergeCell ref="A25:G25"/>
    <mergeCell ref="A26:G26"/>
    <mergeCell ref="A27:G27"/>
    <mergeCell ref="A28:G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C3" sqref="C3:E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2" t="s">
        <v>48</v>
      </c>
      <c r="B2" s="162"/>
      <c r="C2" s="162"/>
      <c r="D2" s="162"/>
      <c r="E2" s="162"/>
      <c r="F2" s="162"/>
      <c r="G2" s="162"/>
      <c r="H2" s="162"/>
      <c r="K2" s="34"/>
      <c r="L2" s="34"/>
    </row>
    <row r="3" spans="1:18" ht="36" customHeight="1">
      <c r="A3" s="79" t="s">
        <v>0</v>
      </c>
      <c r="B3" s="1" t="s">
        <v>47</v>
      </c>
      <c r="C3" s="163" t="s">
        <v>28</v>
      </c>
      <c r="D3" s="163"/>
      <c r="E3" s="163"/>
      <c r="F3" s="163" t="s">
        <v>28</v>
      </c>
      <c r="G3" s="163"/>
      <c r="H3" s="163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64">
        <v>3</v>
      </c>
      <c r="D4" s="162"/>
      <c r="E4" s="165"/>
      <c r="F4" s="166">
        <v>4</v>
      </c>
      <c r="G4" s="167"/>
      <c r="H4" s="168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69">
        <f>т1!I53+т2!I23+т3!I12+т4!I18+т5!I22</f>
        <v>10942.854000000001</v>
      </c>
      <c r="D5" s="169"/>
      <c r="E5" s="169"/>
      <c r="F5" s="169">
        <f>т1!P53+т2!P23+т3!P12+т4!P18+т5!P22</f>
        <v>10942.854000000001</v>
      </c>
      <c r="G5" s="169"/>
      <c r="H5" s="169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58">
        <f>C5*0.2</f>
        <v>2188.5708000000004</v>
      </c>
      <c r="D6" s="158"/>
      <c r="E6" s="158"/>
      <c r="F6" s="158">
        <f>F5*0.2</f>
        <v>2188.5708000000004</v>
      </c>
      <c r="G6" s="158"/>
      <c r="H6" s="158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8">
        <f>CEILING(C5+C6,1)</f>
        <v>13132</v>
      </c>
      <c r="D7" s="158"/>
      <c r="E7" s="158"/>
      <c r="F7" s="158">
        <f>CEILING(F5+F6,1)</f>
        <v>13132</v>
      </c>
      <c r="G7" s="158"/>
      <c r="H7" s="158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2" t="s">
        <v>158</v>
      </c>
      <c r="B8" s="98" t="s">
        <v>132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3"/>
      <c r="B9" s="98" t="s">
        <v>133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3"/>
      <c r="B10" s="98" t="s">
        <v>134</v>
      </c>
      <c r="C10" s="139">
        <v>1.056</v>
      </c>
      <c r="D10" s="140"/>
      <c r="E10" s="141"/>
      <c r="F10" s="139">
        <v>1.056</v>
      </c>
      <c r="G10" s="140"/>
      <c r="H10" s="141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3"/>
      <c r="B11" s="98" t="s">
        <v>135</v>
      </c>
      <c r="C11" s="139">
        <v>1.054</v>
      </c>
      <c r="D11" s="140"/>
      <c r="E11" s="141"/>
      <c r="F11" s="139">
        <v>1.054</v>
      </c>
      <c r="G11" s="140"/>
      <c r="H11" s="141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3"/>
      <c r="B12" s="98" t="s">
        <v>136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3"/>
      <c r="B13" s="98" t="s">
        <v>160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3"/>
      <c r="B14" s="98" t="s">
        <v>174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9"/>
      <c r="J14" s="113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4"/>
      <c r="B15" s="98" t="s">
        <v>175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9"/>
      <c r="J15" s="113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118</v>
      </c>
      <c r="B16" s="70" t="s">
        <v>51</v>
      </c>
      <c r="C16" s="159">
        <f>C7*C8*C9*C10*C11*C12*C13*C14*C15</f>
        <v>19789.928327358914</v>
      </c>
      <c r="D16" s="160"/>
      <c r="E16" s="161"/>
      <c r="F16" s="159">
        <f>F7*F8*F9*F10*F11*F12*F13*F14*F15</f>
        <v>19789.928327358914</v>
      </c>
      <c r="G16" s="160"/>
      <c r="H16" s="161"/>
      <c r="I16" s="83"/>
      <c r="J16" s="96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119</v>
      </c>
      <c r="B17" s="61" t="s">
        <v>102</v>
      </c>
      <c r="C17" s="158">
        <v>0</v>
      </c>
      <c r="D17" s="158"/>
      <c r="E17" s="158"/>
      <c r="F17" s="158">
        <v>0</v>
      </c>
      <c r="G17" s="158"/>
      <c r="H17" s="158"/>
      <c r="I17" s="6"/>
      <c r="J17" s="97"/>
      <c r="K17" s="34"/>
      <c r="L17" s="34" t="s">
        <v>43</v>
      </c>
    </row>
    <row r="18" spans="1:12" ht="53.25" customHeight="1">
      <c r="A18" s="59" t="s">
        <v>120</v>
      </c>
      <c r="B18" s="61" t="s">
        <v>117</v>
      </c>
      <c r="C18" s="148"/>
      <c r="D18" s="149"/>
      <c r="E18" s="150"/>
      <c r="F18" s="148"/>
      <c r="G18" s="149"/>
      <c r="H18" s="150"/>
      <c r="I18" s="6"/>
      <c r="J18" s="97"/>
      <c r="K18" s="34"/>
      <c r="L18" s="34"/>
    </row>
    <row r="19" spans="1:12" ht="78" customHeight="1">
      <c r="A19" s="59" t="s">
        <v>116</v>
      </c>
      <c r="B19" s="61" t="s">
        <v>50</v>
      </c>
      <c r="C19" s="158">
        <f>SUM(C20:E24)</f>
        <v>0</v>
      </c>
      <c r="D19" s="158"/>
      <c r="E19" s="158"/>
      <c r="F19" s="158">
        <f>SUM(F20:H24)</f>
        <v>0</v>
      </c>
      <c r="G19" s="158"/>
      <c r="H19" s="158"/>
      <c r="I19" s="6"/>
      <c r="J19" s="97"/>
      <c r="K19" s="42"/>
      <c r="L19" s="42"/>
    </row>
    <row r="20" spans="1:12" ht="18">
      <c r="A20" s="59" t="s">
        <v>44</v>
      </c>
      <c r="B20" s="95" t="s">
        <v>125</v>
      </c>
      <c r="C20" s="145"/>
      <c r="D20" s="146"/>
      <c r="E20" s="147"/>
      <c r="F20" s="148"/>
      <c r="G20" s="149"/>
      <c r="H20" s="150"/>
      <c r="I20" s="6"/>
      <c r="J20" s="6"/>
    </row>
    <row r="21" spans="1:12" ht="18">
      <c r="A21" s="59" t="s">
        <v>45</v>
      </c>
      <c r="B21" s="95" t="s">
        <v>126</v>
      </c>
      <c r="C21" s="145"/>
      <c r="D21" s="146"/>
      <c r="E21" s="147"/>
      <c r="F21" s="148"/>
      <c r="G21" s="149"/>
      <c r="H21" s="150"/>
      <c r="I21" s="6"/>
      <c r="J21" s="6"/>
    </row>
    <row r="22" spans="1:12" ht="18">
      <c r="A22" s="59" t="s">
        <v>52</v>
      </c>
      <c r="B22" s="95" t="s">
        <v>127</v>
      </c>
      <c r="C22" s="145"/>
      <c r="D22" s="146"/>
      <c r="E22" s="147"/>
      <c r="F22" s="148"/>
      <c r="G22" s="149"/>
      <c r="H22" s="150"/>
      <c r="I22" s="6"/>
      <c r="J22" s="6"/>
    </row>
    <row r="23" spans="1:12" ht="18">
      <c r="A23" s="59" t="s">
        <v>130</v>
      </c>
      <c r="B23" s="95" t="s">
        <v>128</v>
      </c>
      <c r="C23" s="145"/>
      <c r="D23" s="146"/>
      <c r="E23" s="147"/>
      <c r="F23" s="148"/>
      <c r="G23" s="149"/>
      <c r="H23" s="150"/>
      <c r="I23" s="6"/>
      <c r="J23" s="6"/>
    </row>
    <row r="24" spans="1:12" ht="18">
      <c r="A24" s="59" t="s">
        <v>131</v>
      </c>
      <c r="B24" s="95" t="s">
        <v>129</v>
      </c>
      <c r="C24" s="145"/>
      <c r="D24" s="146"/>
      <c r="E24" s="147"/>
      <c r="F24" s="148"/>
      <c r="G24" s="149"/>
      <c r="H24" s="150"/>
      <c r="I24" s="6"/>
      <c r="J24" s="6"/>
    </row>
    <row r="25" spans="1:12" ht="18">
      <c r="A25" s="59" t="s">
        <v>103</v>
      </c>
      <c r="B25" s="62" t="s">
        <v>104</v>
      </c>
      <c r="C25" s="145"/>
      <c r="D25" s="146"/>
      <c r="E25" s="147"/>
      <c r="F25" s="148"/>
      <c r="G25" s="149"/>
      <c r="H25" s="150"/>
      <c r="I25" s="6"/>
      <c r="J25" s="6"/>
    </row>
    <row r="26" spans="1:12" ht="18">
      <c r="A26" s="59" t="s">
        <v>46</v>
      </c>
      <c r="B26" s="62" t="s">
        <v>105</v>
      </c>
      <c r="C26" s="151"/>
      <c r="D26" s="152"/>
      <c r="E26" s="153"/>
      <c r="F26" s="135"/>
      <c r="G26" s="136"/>
      <c r="H26" s="137"/>
      <c r="I26" s="25"/>
      <c r="J26" s="29"/>
    </row>
    <row r="27" spans="1:12">
      <c r="A27" s="82"/>
      <c r="B27" s="64"/>
      <c r="C27" s="154"/>
      <c r="D27" s="154"/>
      <c r="E27" s="154"/>
      <c r="F27" s="155"/>
      <c r="G27" s="155"/>
      <c r="H27" s="155"/>
    </row>
    <row r="28" spans="1:12" ht="18">
      <c r="A28" s="156" t="s">
        <v>109</v>
      </c>
      <c r="B28" s="156"/>
      <c r="C28" s="156"/>
      <c r="D28" s="156"/>
      <c r="E28" s="156"/>
      <c r="F28" s="156"/>
      <c r="G28" s="156"/>
      <c r="H28" s="156"/>
    </row>
    <row r="29" spans="1:12" ht="36" customHeight="1">
      <c r="A29" s="157" t="s">
        <v>106</v>
      </c>
      <c r="B29" s="157"/>
      <c r="C29" s="157"/>
      <c r="D29" s="157"/>
      <c r="E29" s="157"/>
      <c r="F29" s="157"/>
      <c r="G29" s="157"/>
      <c r="H29" s="157"/>
    </row>
    <row r="30" spans="1:12" ht="31.5" customHeight="1">
      <c r="A30" s="157" t="s">
        <v>107</v>
      </c>
      <c r="B30" s="157"/>
      <c r="C30" s="157"/>
      <c r="D30" s="157"/>
      <c r="E30" s="157"/>
      <c r="F30" s="157"/>
      <c r="G30" s="157"/>
      <c r="H30" s="157"/>
      <c r="I30" s="63" t="s">
        <v>43</v>
      </c>
    </row>
    <row r="31" spans="1:12" s="57" customFormat="1" ht="69.75" customHeight="1">
      <c r="A31" s="157" t="s">
        <v>108</v>
      </c>
      <c r="B31" s="157"/>
      <c r="C31" s="157"/>
      <c r="D31" s="157"/>
      <c r="E31" s="157"/>
      <c r="F31" s="157"/>
      <c r="G31" s="157"/>
      <c r="H31" s="157"/>
      <c r="I31" s="66"/>
      <c r="J31" s="37"/>
    </row>
    <row r="32" spans="1:12" s="57" customFormat="1" ht="18.75" customHeight="1">
      <c r="A32" s="119"/>
      <c r="B32" s="119"/>
      <c r="C32" s="119"/>
      <c r="D32" s="119"/>
      <c r="E32" s="119"/>
      <c r="F32" s="119"/>
      <c r="G32" s="119"/>
      <c r="H32" s="119"/>
      <c r="I32" s="66"/>
      <c r="J32" s="37"/>
    </row>
    <row r="33" spans="1:10" s="57" customFormat="1" ht="41.25" customHeight="1">
      <c r="A33" s="119"/>
      <c r="B33" s="119"/>
      <c r="C33" s="119"/>
      <c r="D33" s="119"/>
      <c r="E33" s="119"/>
      <c r="F33" s="119"/>
      <c r="G33" s="119"/>
      <c r="H33" s="119"/>
      <c r="I33" s="66"/>
      <c r="J33" s="37"/>
    </row>
    <row r="34" spans="1:10" s="57" customFormat="1" ht="38.25" customHeight="1">
      <c r="A34" s="119"/>
      <c r="B34" s="119"/>
      <c r="C34" s="119"/>
      <c r="D34" s="119"/>
      <c r="E34" s="119"/>
      <c r="F34" s="119"/>
      <c r="G34" s="119"/>
      <c r="H34" s="119"/>
      <c r="I34"/>
      <c r="J34" s="37"/>
    </row>
    <row r="35" spans="1:10" s="57" customFormat="1" ht="18.75" customHeight="1">
      <c r="A35" s="120"/>
      <c r="B35" s="120"/>
      <c r="C35" s="120"/>
      <c r="D35" s="120"/>
      <c r="E35" s="120"/>
      <c r="F35" s="120"/>
      <c r="G35" s="120"/>
      <c r="H35" s="120"/>
      <c r="I35" s="66"/>
      <c r="J35" s="37"/>
    </row>
    <row r="36" spans="1:10" s="57" customFormat="1" ht="217.5" customHeight="1">
      <c r="A36" s="115"/>
      <c r="B36" s="118"/>
      <c r="C36" s="118"/>
      <c r="D36" s="118"/>
      <c r="E36" s="118"/>
      <c r="F36" s="118"/>
      <c r="G36" s="118"/>
      <c r="H36" s="118"/>
      <c r="I36" s="66"/>
      <c r="J36" s="37"/>
    </row>
    <row r="37" spans="1:10" ht="53.25" customHeight="1">
      <c r="A37" s="115"/>
      <c r="B37" s="116"/>
      <c r="C37" s="116"/>
      <c r="D37" s="116"/>
      <c r="E37" s="116"/>
      <c r="F37" s="116"/>
      <c r="G37" s="116"/>
      <c r="H37" s="116"/>
    </row>
    <row r="38" spans="1:10">
      <c r="A38" s="117"/>
      <c r="B38" s="117"/>
      <c r="C38" s="117"/>
      <c r="D38" s="117"/>
      <c r="E38" s="117"/>
      <c r="F38" s="117"/>
      <c r="G38" s="117"/>
      <c r="H38" s="117"/>
    </row>
    <row r="39" spans="1:10">
      <c r="B39"/>
    </row>
    <row r="43" spans="1:10">
      <c r="B43"/>
    </row>
  </sheetData>
  <mergeCells count="63"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7:E17"/>
    <mergeCell ref="F17:H17"/>
    <mergeCell ref="C18:E18"/>
    <mergeCell ref="F18:H18"/>
    <mergeCell ref="C19:E19"/>
    <mergeCell ref="F19:H19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25:E25"/>
    <mergeCell ref="F25:H25"/>
    <mergeCell ref="C26:E26"/>
    <mergeCell ref="F26:H26"/>
    <mergeCell ref="C27:E27"/>
    <mergeCell ref="F27:H27"/>
    <mergeCell ref="C14:E14"/>
    <mergeCell ref="F14:H14"/>
    <mergeCell ref="C15:E15"/>
    <mergeCell ref="F15:H15"/>
    <mergeCell ref="A8:A15"/>
    <mergeCell ref="C13:E13"/>
    <mergeCell ref="F13:H13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2022-02-20T20:12:59Z</dcterms:modified>
</cp:coreProperties>
</file>